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wamp64\www\mapa\"/>
    </mc:Choice>
  </mc:AlternateContent>
  <xr:revisionPtr revIDLastSave="0" documentId="13_ncr:1_{102411DB-33A3-43D1-AC26-DA410BC03F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3" r:id="rId1"/>
    <sheet name="Hoja4" sheetId="4" r:id="rId2"/>
  </sheets>
  <definedNames>
    <definedName name="_xlnm._FilterDatabase" localSheetId="0" hidden="1">data!$P$1:$R$234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3" l="1"/>
  <c r="M251" i="3"/>
  <c r="N251" i="3" s="1"/>
  <c r="M7" i="3"/>
  <c r="M8" i="3"/>
  <c r="M9" i="3"/>
  <c r="N9" i="3" s="1"/>
  <c r="M10" i="3"/>
  <c r="N10" i="3" s="1"/>
  <c r="M11" i="3"/>
  <c r="M12" i="3"/>
  <c r="N12" i="3" s="1"/>
  <c r="M13" i="3"/>
  <c r="N13" i="3" s="1"/>
  <c r="M14" i="3"/>
  <c r="M15" i="3"/>
  <c r="M16" i="3"/>
  <c r="N16" i="3" s="1"/>
  <c r="M17" i="3"/>
  <c r="N17" i="3" s="1"/>
  <c r="M18" i="3"/>
  <c r="M19" i="3"/>
  <c r="M20" i="3"/>
  <c r="N20" i="3" s="1"/>
  <c r="M21" i="3"/>
  <c r="N21" i="3" s="1"/>
  <c r="M22" i="3"/>
  <c r="M23" i="3"/>
  <c r="M24" i="3"/>
  <c r="N24" i="3" s="1"/>
  <c r="M25" i="3"/>
  <c r="N25" i="3" s="1"/>
  <c r="M26" i="3"/>
  <c r="M27" i="3"/>
  <c r="M28" i="3"/>
  <c r="N28" i="3" s="1"/>
  <c r="M29" i="3"/>
  <c r="N29" i="3" s="1"/>
  <c r="M30" i="3"/>
  <c r="M31" i="3"/>
  <c r="M32" i="3"/>
  <c r="N32" i="3" s="1"/>
  <c r="M33" i="3"/>
  <c r="N33" i="3" s="1"/>
  <c r="M34" i="3"/>
  <c r="M35" i="3"/>
  <c r="M36" i="3"/>
  <c r="N36" i="3" s="1"/>
  <c r="M37" i="3"/>
  <c r="M38" i="3"/>
  <c r="M39" i="3"/>
  <c r="N39" i="3" s="1"/>
  <c r="M40" i="3"/>
  <c r="N40" i="3" s="1"/>
  <c r="M41" i="3"/>
  <c r="M42" i="3"/>
  <c r="M43" i="3"/>
  <c r="N43" i="3" s="1"/>
  <c r="M44" i="3"/>
  <c r="N44" i="3" s="1"/>
  <c r="M45" i="3"/>
  <c r="M46" i="3"/>
  <c r="M47" i="3"/>
  <c r="N47" i="3" s="1"/>
  <c r="M48" i="3"/>
  <c r="N48" i="3" s="1"/>
  <c r="M49" i="3"/>
  <c r="M50" i="3"/>
  <c r="M51" i="3"/>
  <c r="N51" i="3" s="1"/>
  <c r="M52" i="3"/>
  <c r="N52" i="3" s="1"/>
  <c r="M53" i="3"/>
  <c r="M54" i="3"/>
  <c r="M55" i="3"/>
  <c r="N55" i="3" s="1"/>
  <c r="M56" i="3"/>
  <c r="N56" i="3" s="1"/>
  <c r="M57" i="3"/>
  <c r="M58" i="3"/>
  <c r="N58" i="3" s="1"/>
  <c r="M59" i="3"/>
  <c r="N59" i="3" s="1"/>
  <c r="M60" i="3"/>
  <c r="M61" i="3"/>
  <c r="M62" i="3"/>
  <c r="N62" i="3" s="1"/>
  <c r="M63" i="3"/>
  <c r="N63" i="3" s="1"/>
  <c r="M64" i="3"/>
  <c r="M65" i="3"/>
  <c r="M66" i="3"/>
  <c r="N66" i="3" s="1"/>
  <c r="M67" i="3"/>
  <c r="N67" i="3" s="1"/>
  <c r="M68" i="3"/>
  <c r="M69" i="3"/>
  <c r="M70" i="3"/>
  <c r="M71" i="3"/>
  <c r="N71" i="3" s="1"/>
  <c r="M72" i="3"/>
  <c r="M73" i="3"/>
  <c r="M74" i="3"/>
  <c r="N74" i="3" s="1"/>
  <c r="M75" i="3"/>
  <c r="N75" i="3" s="1"/>
  <c r="M76" i="3"/>
  <c r="M77" i="3"/>
  <c r="M78" i="3"/>
  <c r="M79" i="3"/>
  <c r="N79" i="3" s="1"/>
  <c r="M80" i="3"/>
  <c r="M81" i="3"/>
  <c r="M82" i="3"/>
  <c r="N82" i="3" s="1"/>
  <c r="M83" i="3"/>
  <c r="N83" i="3" s="1"/>
  <c r="M84" i="3"/>
  <c r="M85" i="3"/>
  <c r="N85" i="3" s="1"/>
  <c r="M86" i="3"/>
  <c r="N86" i="3" s="1"/>
  <c r="M87" i="3"/>
  <c r="N87" i="3" s="1"/>
  <c r="M88" i="3"/>
  <c r="M89" i="3"/>
  <c r="N89" i="3" s="1"/>
  <c r="M90" i="3"/>
  <c r="N90" i="3" s="1"/>
  <c r="M91" i="3"/>
  <c r="N91" i="3" s="1"/>
  <c r="M92" i="3"/>
  <c r="M93" i="3"/>
  <c r="M94" i="3"/>
  <c r="N94" i="3" s="1"/>
  <c r="M95" i="3"/>
  <c r="N95" i="3" s="1"/>
  <c r="M96" i="3"/>
  <c r="M97" i="3"/>
  <c r="N97" i="3" s="1"/>
  <c r="M98" i="3"/>
  <c r="M99" i="3"/>
  <c r="N99" i="3" s="1"/>
  <c r="M100" i="3"/>
  <c r="M101" i="3"/>
  <c r="M102" i="3"/>
  <c r="N102" i="3" s="1"/>
  <c r="M103" i="3"/>
  <c r="N103" i="3" s="1"/>
  <c r="M104" i="3"/>
  <c r="M105" i="3"/>
  <c r="M106" i="3"/>
  <c r="M107" i="3"/>
  <c r="N107" i="3" s="1"/>
  <c r="M108" i="3"/>
  <c r="M109" i="3"/>
  <c r="M110" i="3"/>
  <c r="N110" i="3" s="1"/>
  <c r="M111" i="3"/>
  <c r="N111" i="3" s="1"/>
  <c r="M112" i="3"/>
  <c r="M113" i="3"/>
  <c r="N113" i="3" s="1"/>
  <c r="M114" i="3"/>
  <c r="N114" i="3" s="1"/>
  <c r="M115" i="3"/>
  <c r="N115" i="3" s="1"/>
  <c r="M116" i="3"/>
  <c r="M117" i="3"/>
  <c r="N117" i="3" s="1"/>
  <c r="M118" i="3"/>
  <c r="N118" i="3" s="1"/>
  <c r="M119" i="3"/>
  <c r="N119" i="3" s="1"/>
  <c r="M120" i="3"/>
  <c r="M121" i="3"/>
  <c r="M122" i="3"/>
  <c r="M123" i="3"/>
  <c r="N123" i="3" s="1"/>
  <c r="M124" i="3"/>
  <c r="M125" i="3"/>
  <c r="N125" i="3" s="1"/>
  <c r="M126" i="3"/>
  <c r="N126" i="3" s="1"/>
  <c r="M127" i="3"/>
  <c r="M128" i="3"/>
  <c r="M129" i="3"/>
  <c r="N129" i="3" s="1"/>
  <c r="M130" i="3"/>
  <c r="N130" i="3" s="1"/>
  <c r="M131" i="3"/>
  <c r="N131" i="3" s="1"/>
  <c r="M132" i="3"/>
  <c r="M133" i="3"/>
  <c r="M134" i="3"/>
  <c r="N134" i="3" s="1"/>
  <c r="M135" i="3"/>
  <c r="N135" i="3" s="1"/>
  <c r="M136" i="3"/>
  <c r="M137" i="3"/>
  <c r="N137" i="3" s="1"/>
  <c r="M138" i="3"/>
  <c r="N138" i="3" s="1"/>
  <c r="M139" i="3"/>
  <c r="N139" i="3" s="1"/>
  <c r="M140" i="3"/>
  <c r="M141" i="3"/>
  <c r="N141" i="3" s="1"/>
  <c r="M142" i="3"/>
  <c r="N142" i="3" s="1"/>
  <c r="M143" i="3"/>
  <c r="N143" i="3" s="1"/>
  <c r="M144" i="3"/>
  <c r="M145" i="3"/>
  <c r="N145" i="3" s="1"/>
  <c r="M146" i="3"/>
  <c r="N146" i="3" s="1"/>
  <c r="M147" i="3"/>
  <c r="N147" i="3" s="1"/>
  <c r="M148" i="3"/>
  <c r="M149" i="3"/>
  <c r="M150" i="3"/>
  <c r="N150" i="3" s="1"/>
  <c r="M151" i="3"/>
  <c r="N151" i="3" s="1"/>
  <c r="M152" i="3"/>
  <c r="M153" i="3"/>
  <c r="M154" i="3"/>
  <c r="N154" i="3" s="1"/>
  <c r="M155" i="3"/>
  <c r="N155" i="3" s="1"/>
  <c r="M156" i="3"/>
  <c r="M157" i="3"/>
  <c r="M158" i="3"/>
  <c r="N158" i="3" s="1"/>
  <c r="M159" i="3"/>
  <c r="N159" i="3" s="1"/>
  <c r="M160" i="3"/>
  <c r="M161" i="3"/>
  <c r="N161" i="3" s="1"/>
  <c r="M162" i="3"/>
  <c r="N162" i="3" s="1"/>
  <c r="M163" i="3"/>
  <c r="N163" i="3" s="1"/>
  <c r="M164" i="3"/>
  <c r="M165" i="3"/>
  <c r="M166" i="3"/>
  <c r="N166" i="3" s="1"/>
  <c r="M167" i="3"/>
  <c r="N167" i="3" s="1"/>
  <c r="M168" i="3"/>
  <c r="M169" i="3"/>
  <c r="N169" i="3" s="1"/>
  <c r="M170" i="3"/>
  <c r="N170" i="3" s="1"/>
  <c r="M171" i="3"/>
  <c r="N171" i="3" s="1"/>
  <c r="M172" i="3"/>
  <c r="M173" i="3"/>
  <c r="M174" i="3"/>
  <c r="N174" i="3" s="1"/>
  <c r="M175" i="3"/>
  <c r="N175" i="3" s="1"/>
  <c r="M176" i="3"/>
  <c r="M177" i="3"/>
  <c r="N4" i="3"/>
  <c r="M178" i="3"/>
  <c r="N178" i="3" s="1"/>
  <c r="M179" i="3"/>
  <c r="M180" i="3"/>
  <c r="N180" i="3" s="1"/>
  <c r="M181" i="3"/>
  <c r="N181" i="3" s="1"/>
  <c r="M182" i="3"/>
  <c r="N182" i="3" s="1"/>
  <c r="M183" i="3"/>
  <c r="M184" i="3"/>
  <c r="N184" i="3" s="1"/>
  <c r="M185" i="3"/>
  <c r="N185" i="3" s="1"/>
  <c r="M186" i="3"/>
  <c r="N186" i="3" s="1"/>
  <c r="M187" i="3"/>
  <c r="M188" i="3"/>
  <c r="N188" i="3" s="1"/>
  <c r="M189" i="3"/>
  <c r="N189" i="3" s="1"/>
  <c r="M190" i="3"/>
  <c r="N190" i="3" s="1"/>
  <c r="M191" i="3"/>
  <c r="M192" i="3"/>
  <c r="M193" i="3"/>
  <c r="N193" i="3" s="1"/>
  <c r="M194" i="3"/>
  <c r="N194" i="3" s="1"/>
  <c r="M195" i="3"/>
  <c r="M196" i="3"/>
  <c r="M197" i="3"/>
  <c r="N197" i="3" s="1"/>
  <c r="M198" i="3"/>
  <c r="N198" i="3" s="1"/>
  <c r="M199" i="3"/>
  <c r="M200" i="3"/>
  <c r="M201" i="3"/>
  <c r="M202" i="3"/>
  <c r="N202" i="3" s="1"/>
  <c r="M203" i="3"/>
  <c r="M204" i="3"/>
  <c r="M205" i="3"/>
  <c r="N205" i="3" s="1"/>
  <c r="M206" i="3"/>
  <c r="N206" i="3" s="1"/>
  <c r="M207" i="3"/>
  <c r="M208" i="3"/>
  <c r="N208" i="3" s="1"/>
  <c r="M209" i="3"/>
  <c r="N209" i="3" s="1"/>
  <c r="M210" i="3"/>
  <c r="N210" i="3" s="1"/>
  <c r="M211" i="3"/>
  <c r="M212" i="3"/>
  <c r="N212" i="3" s="1"/>
  <c r="M213" i="3"/>
  <c r="N213" i="3" s="1"/>
  <c r="M214" i="3"/>
  <c r="N214" i="3" s="1"/>
  <c r="M215" i="3"/>
  <c r="M216" i="3"/>
  <c r="M217" i="3"/>
  <c r="N217" i="3" s="1"/>
  <c r="M218" i="3"/>
  <c r="N218" i="3" s="1"/>
  <c r="M219" i="3"/>
  <c r="M220" i="3"/>
  <c r="M221" i="3"/>
  <c r="N221" i="3" s="1"/>
  <c r="M222" i="3"/>
  <c r="N222" i="3" s="1"/>
  <c r="M223" i="3"/>
  <c r="M224" i="3"/>
  <c r="N224" i="3" s="1"/>
  <c r="M225" i="3"/>
  <c r="N225" i="3" s="1"/>
  <c r="M226" i="3"/>
  <c r="N226" i="3" s="1"/>
  <c r="M227" i="3"/>
  <c r="M228" i="3"/>
  <c r="N228" i="3" s="1"/>
  <c r="M229" i="3"/>
  <c r="N229" i="3" s="1"/>
  <c r="M230" i="3"/>
  <c r="N230" i="3" s="1"/>
  <c r="M231" i="3"/>
  <c r="M232" i="3"/>
  <c r="N232" i="3" s="1"/>
  <c r="M233" i="3"/>
  <c r="N233" i="3" s="1"/>
  <c r="M234" i="3"/>
  <c r="N234" i="3" s="1"/>
  <c r="M235" i="3"/>
  <c r="M236" i="3"/>
  <c r="N236" i="3" s="1"/>
  <c r="M237" i="3"/>
  <c r="N237" i="3" s="1"/>
  <c r="M238" i="3"/>
  <c r="N238" i="3" s="1"/>
  <c r="M239" i="3"/>
  <c r="N239" i="3" s="1"/>
  <c r="M240" i="3"/>
  <c r="N240" i="3" s="1"/>
  <c r="M241" i="3"/>
  <c r="N241" i="3" s="1"/>
  <c r="M242" i="3"/>
  <c r="N242" i="3" s="1"/>
  <c r="M243" i="3"/>
  <c r="M244" i="3"/>
  <c r="N244" i="3" s="1"/>
  <c r="M245" i="3"/>
  <c r="N245" i="3" s="1"/>
  <c r="M246" i="3"/>
  <c r="N246" i="3" s="1"/>
  <c r="M247" i="3"/>
  <c r="M248" i="3"/>
  <c r="N248" i="3" s="1"/>
  <c r="M249" i="3"/>
  <c r="N249" i="3" s="1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247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248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" i="3"/>
  <c r="N98" i="3"/>
  <c r="M6" i="3"/>
  <c r="N6" i="3" s="1"/>
  <c r="N77" i="3"/>
  <c r="N11" i="3"/>
  <c r="N50" i="3"/>
  <c r="N53" i="3"/>
  <c r="N57" i="3"/>
  <c r="N61" i="3"/>
  <c r="N69" i="3"/>
  <c r="N127" i="3"/>
  <c r="N73" i="3"/>
  <c r="N183" i="3"/>
  <c r="N84" i="3"/>
  <c r="N88" i="3"/>
  <c r="N211" i="3"/>
  <c r="N93" i="3"/>
  <c r="N105" i="3"/>
  <c r="N109" i="3"/>
  <c r="N121" i="3"/>
  <c r="N122" i="3"/>
  <c r="N133" i="3"/>
  <c r="N49" i="3"/>
  <c r="N160" i="3"/>
  <c r="N164" i="3"/>
  <c r="N165" i="3"/>
  <c r="N168" i="3"/>
  <c r="N173" i="3"/>
  <c r="N179" i="3"/>
  <c r="N46" i="3"/>
  <c r="N8" i="3"/>
  <c r="N191" i="3"/>
  <c r="N196" i="3"/>
  <c r="N199" i="3"/>
  <c r="N203" i="3"/>
  <c r="N207" i="3"/>
  <c r="N215" i="3"/>
  <c r="N81" i="3"/>
  <c r="N219" i="3"/>
  <c r="N223" i="3"/>
  <c r="N227" i="3"/>
  <c r="N231" i="3"/>
  <c r="N235" i="3"/>
  <c r="N243" i="3"/>
  <c r="N187" i="3"/>
  <c r="N200" i="3"/>
  <c r="N172" i="3"/>
  <c r="N104" i="3"/>
  <c r="N176" i="3"/>
  <c r="N192" i="3"/>
  <c r="N3" i="3"/>
  <c r="N45" i="3"/>
  <c r="N19" i="3"/>
  <c r="N27" i="3"/>
  <c r="N35" i="3"/>
  <c r="N38" i="3"/>
  <c r="N60" i="3"/>
  <c r="N78" i="3"/>
  <c r="N112" i="3"/>
  <c r="N120" i="3"/>
  <c r="N128" i="3"/>
  <c r="N136" i="3"/>
  <c r="N140" i="3"/>
  <c r="N149" i="3"/>
  <c r="N80" i="3"/>
  <c r="N201" i="3"/>
  <c r="N250" i="3"/>
  <c r="N2" i="3"/>
  <c r="N177" i="3"/>
  <c r="N7" i="3"/>
  <c r="N65" i="3"/>
  <c r="N152" i="3"/>
  <c r="N216" i="3"/>
  <c r="N220" i="3"/>
  <c r="N14" i="3"/>
  <c r="N15" i="3"/>
  <c r="N18" i="3"/>
  <c r="N22" i="3"/>
  <c r="N23" i="3"/>
  <c r="N26" i="3"/>
  <c r="N30" i="3"/>
  <c r="N31" i="3"/>
  <c r="N34" i="3"/>
  <c r="N37" i="3"/>
  <c r="N41" i="3"/>
  <c r="N42" i="3"/>
  <c r="N54" i="3"/>
  <c r="N72" i="3"/>
  <c r="N96" i="3"/>
  <c r="N106" i="3"/>
  <c r="N108" i="3"/>
  <c r="N144" i="3"/>
  <c r="N116" i="3"/>
  <c r="N124" i="3"/>
  <c r="N68" i="3"/>
  <c r="N132" i="3"/>
  <c r="N92" i="3"/>
  <c r="N148" i="3"/>
  <c r="N157" i="3"/>
  <c r="N204" i="3"/>
  <c r="N153" i="3"/>
  <c r="N156" i="3"/>
  <c r="N76" i="3"/>
  <c r="N64" i="3"/>
  <c r="N70" i="3"/>
  <c r="N100" i="3"/>
  <c r="N101" i="3"/>
  <c r="N247" i="3"/>
  <c r="N195" i="3"/>
  <c r="P279" i="3"/>
  <c r="L252" i="3"/>
  <c r="M252" i="3" l="1"/>
  <c r="N252" i="3"/>
</calcChain>
</file>

<file path=xl/sharedStrings.xml><?xml version="1.0" encoding="utf-8"?>
<sst xmlns="http://schemas.openxmlformats.org/spreadsheetml/2006/main" count="2252" uniqueCount="409">
  <si>
    <t>latitud</t>
  </si>
  <si>
    <t>longitud</t>
  </si>
  <si>
    <t>establecimiento</t>
  </si>
  <si>
    <t>MORRO MUNICIPAL</t>
  </si>
  <si>
    <t>GARCILAZO BAJO</t>
  </si>
  <si>
    <t>ALTO OBRAJES</t>
  </si>
  <si>
    <t>OBRAJES</t>
  </si>
  <si>
    <t>BELLA VISTA</t>
  </si>
  <si>
    <t>COTA COTA ( LOS PINOS)</t>
  </si>
  <si>
    <t>CHASQUIPAMPA E. SAENZ</t>
  </si>
  <si>
    <t>BOLOGNIA</t>
  </si>
  <si>
    <t>ACHUMANI</t>
  </si>
  <si>
    <t>ALTO IRPAVI</t>
  </si>
  <si>
    <t>BAJO LLOJETA</t>
  </si>
  <si>
    <t>SAN JOSE DE YUNGUYO</t>
  </si>
  <si>
    <t>BRASIL</t>
  </si>
  <si>
    <t>LOTES Y SERVICIOS</t>
  </si>
  <si>
    <t>16 DE FEBRERO</t>
  </si>
  <si>
    <t>SAN ROQUE (EL ALTO)</t>
  </si>
  <si>
    <t>VILLA COOPERATIVA</t>
  </si>
  <si>
    <t>FRANZ TAMAYO</t>
  </si>
  <si>
    <t>MERCEDARIO</t>
  </si>
  <si>
    <t>PUERTO CAMACHO</t>
  </si>
  <si>
    <t>VILLA YUNGUYO</t>
  </si>
  <si>
    <t>CAQUIAVIRI</t>
  </si>
  <si>
    <t>VICHAYA</t>
  </si>
  <si>
    <t>GUANAY</t>
  </si>
  <si>
    <t>TACACOMA</t>
  </si>
  <si>
    <t>JALSURI</t>
  </si>
  <si>
    <t>FLORIDA</t>
  </si>
  <si>
    <t>VIACHA</t>
  </si>
  <si>
    <t>VILLA REMEDIOS</t>
  </si>
  <si>
    <t>TILATA</t>
  </si>
  <si>
    <t>CAIROMA</t>
  </si>
  <si>
    <t>VILOCO</t>
  </si>
  <si>
    <t>ICHOCA</t>
  </si>
  <si>
    <t>LICOMA</t>
  </si>
  <si>
    <t>HOSPITAL CHULUMANI</t>
  </si>
  <si>
    <t>COTAPATA</t>
  </si>
  <si>
    <t>LA ASUNTA</t>
  </si>
  <si>
    <t>LAS MERCEDES</t>
  </si>
  <si>
    <t>PUERTO RICO</t>
  </si>
  <si>
    <t>SIGUANI GRANDE</t>
  </si>
  <si>
    <t>SURIQUI</t>
  </si>
  <si>
    <t>IXIAMAS</t>
  </si>
  <si>
    <t>TAHUA</t>
  </si>
  <si>
    <t>TITO YUPANQUI</t>
  </si>
  <si>
    <t>ALALAY</t>
  </si>
  <si>
    <t>ALTO COCHABAMBA</t>
  </si>
  <si>
    <t>CERRO VERDE</t>
  </si>
  <si>
    <t>JAIHUAYCO</t>
  </si>
  <si>
    <t>KANATA</t>
  </si>
  <si>
    <t>LACMA</t>
  </si>
  <si>
    <t>VILLA ISRAEL PUCARA</t>
  </si>
  <si>
    <t>PUCARITA</t>
  </si>
  <si>
    <t>ESPANA</t>
  </si>
  <si>
    <t>SEBASTIAN PAGADOR</t>
  </si>
  <si>
    <t>SENNFELD</t>
  </si>
  <si>
    <t>KARA KARA</t>
  </si>
  <si>
    <t>VALLE HERMOSO</t>
  </si>
  <si>
    <t>C.S INTEGRAL 1RO DE MAYO</t>
  </si>
  <si>
    <t>HOSPITAL DEL SUD</t>
  </si>
  <si>
    <t>CHINCHIRI</t>
  </si>
  <si>
    <t>MOROCHATA</t>
  </si>
  <si>
    <t>ETERAZAMA</t>
  </si>
  <si>
    <t>TODO SANTOS</t>
  </si>
  <si>
    <t>VILLA 14 DE SEPTIEMBRE</t>
  </si>
  <si>
    <t>SAN JUAN DE DIOS CHIMORE</t>
  </si>
  <si>
    <t>ASISTENCIA PUBLICA</t>
  </si>
  <si>
    <t>CHIRIPUJIO</t>
  </si>
  <si>
    <t>RAFAEL PABON</t>
  </si>
  <si>
    <t>SANTA LUCIA (ORU)</t>
  </si>
  <si>
    <t>NSTA.SRA. DE CANDELARIA</t>
  </si>
  <si>
    <t>YUGOESLAVO</t>
  </si>
  <si>
    <t>VINTO</t>
  </si>
  <si>
    <t>AURORA</t>
  </si>
  <si>
    <t>MARIA AUXILIADORA (HUAJARA)</t>
  </si>
  <si>
    <t>RUMY CAMPANA</t>
  </si>
  <si>
    <t>PUMAS ANDINOS</t>
  </si>
  <si>
    <t>VERDE UNO</t>
  </si>
  <si>
    <t>SANTA ROSA</t>
  </si>
  <si>
    <t>AMBULATORIO SOCAMANI</t>
  </si>
  <si>
    <t>CENTRO DE SALUD VICHULOMA</t>
  </si>
  <si>
    <t>7 DE MARZO</t>
  </si>
  <si>
    <t>LOS ANGELES</t>
  </si>
  <si>
    <t>ANTEQUERA (VIRGEN DEL ROSARIO)</t>
  </si>
  <si>
    <t>COIPASA</t>
  </si>
  <si>
    <t>SANTIAGO DE ANDAMARCA</t>
  </si>
  <si>
    <t>AVAROA</t>
  </si>
  <si>
    <t>TODOS SANTOS</t>
  </si>
  <si>
    <t>PLAN 40</t>
  </si>
  <si>
    <t>AZANGARO</t>
  </si>
  <si>
    <t>PARY ORKO</t>
  </si>
  <si>
    <t>SAN CRISTOBAL</t>
  </si>
  <si>
    <t>SAN GERARDO</t>
  </si>
  <si>
    <t>POTOSI</t>
  </si>
  <si>
    <t>CANTUMARCA</t>
  </si>
  <si>
    <t>VILLA COLON</t>
  </si>
  <si>
    <t>SAGRADA FAMILIA</t>
  </si>
  <si>
    <t>SAN BENITO</t>
  </si>
  <si>
    <t>VILLA MECANICOS</t>
  </si>
  <si>
    <t>15 DE NOVIEMBRE</t>
  </si>
  <si>
    <t>EDUARDO ABAROA</t>
  </si>
  <si>
    <t>PALMARCITO</t>
  </si>
  <si>
    <t>TABLADITA</t>
  </si>
  <si>
    <t>GUADALQUIVIR</t>
  </si>
  <si>
    <t>SAN LUIS</t>
  </si>
  <si>
    <t>SAN JORGE</t>
  </si>
  <si>
    <t>NESTOR PAZ ZAMORA</t>
  </si>
  <si>
    <t>3 DE MAYO</t>
  </si>
  <si>
    <t>EL CONSTRUCTOR</t>
  </si>
  <si>
    <t>CAIZA</t>
  </si>
  <si>
    <t>CREVAUX</t>
  </si>
  <si>
    <t>POCITOS</t>
  </si>
  <si>
    <t>CAMPO PAJOSO</t>
  </si>
  <si>
    <t>EL PRADO</t>
  </si>
  <si>
    <t>BARRIO NUEVO</t>
  </si>
  <si>
    <t>SAN JERONIMO</t>
  </si>
  <si>
    <t>HOSPITAL MUNICIPAL VIRGEN DE COTOCA</t>
  </si>
  <si>
    <t>CAMPANERO</t>
  </si>
  <si>
    <t>PUERTO PAILAS</t>
  </si>
  <si>
    <t>TAROPE</t>
  </si>
  <si>
    <t>R.P.M.G. OKINAWA</t>
  </si>
  <si>
    <t>NUEVO HORIZONTE</t>
  </si>
  <si>
    <t>SANTA ROSA DE ROCA</t>
  </si>
  <si>
    <t>JULIO MANUEL ARAMAYO</t>
  </si>
  <si>
    <t>SANTIAGO PARIS</t>
  </si>
  <si>
    <t>PAILON</t>
  </si>
  <si>
    <t>TRES CRUCES</t>
  </si>
  <si>
    <t>POZO DEL TIGRE</t>
  </si>
  <si>
    <t>ROSAL CENTRO</t>
  </si>
  <si>
    <t>CANHADA LARGA</t>
  </si>
  <si>
    <t>CENTRO MEDICO CANADIENSE</t>
  </si>
  <si>
    <t>NICOLAS ORTIZ A.</t>
  </si>
  <si>
    <t>C.S.A. CHARAGUA</t>
  </si>
  <si>
    <t>GUTIERREZ</t>
  </si>
  <si>
    <t>4 CAÑADAS</t>
  </si>
  <si>
    <t>EL PUENTE</t>
  </si>
  <si>
    <t>SAN JOSE</t>
  </si>
  <si>
    <t>SAN VICENTE</t>
  </si>
  <si>
    <t>PEDRO MARBAN</t>
  </si>
  <si>
    <t>POMPEYA</t>
  </si>
  <si>
    <t>12 DE ABRIL</t>
  </si>
  <si>
    <t>VILLA VECINAL</t>
  </si>
  <si>
    <t>CIPRIANO BARACE</t>
  </si>
  <si>
    <t>PLATAFORMA</t>
  </si>
  <si>
    <t>NUEVA TRINIDAD</t>
  </si>
  <si>
    <t>MANGALITO</t>
  </si>
  <si>
    <t>PEDRO IGNACIO MUIBA</t>
  </si>
  <si>
    <t>SAN GABRIEL</t>
  </si>
  <si>
    <t>SAN JOAQUIN</t>
  </si>
  <si>
    <t>SAN ISIDRO</t>
  </si>
  <si>
    <t>1 DE MAYO</t>
  </si>
  <si>
    <t>LOS ALMENDROS</t>
  </si>
  <si>
    <t>GUAYARAGUAZU</t>
  </si>
  <si>
    <t>SIMON BOLIVAR</t>
  </si>
  <si>
    <t>EL PALMAR</t>
  </si>
  <si>
    <t>GALILEA</t>
  </si>
  <si>
    <t>HOSPITAL MUNICIPAL DR. JOSE EDUARDO OLMOS MAEDA</t>
  </si>
  <si>
    <t>YUCUMO</t>
  </si>
  <si>
    <t>VIRGEN DEL CARMEN</t>
  </si>
  <si>
    <t>HOSPITAL MUNICIPAL DR. JACOBO ABULARACH ABULARACH</t>
  </si>
  <si>
    <t>BENEDICTO VINCENTI ZAMBRANA</t>
  </si>
  <si>
    <t>SAN LUIS SANTA ROSA</t>
  </si>
  <si>
    <t>VILLA NINA</t>
  </si>
  <si>
    <t>NUEVA BETANIA</t>
  </si>
  <si>
    <t>PUENTE SAN PABLO</t>
  </si>
  <si>
    <t>HENRY K. BEYE</t>
  </si>
  <si>
    <t>PUERTO SILES</t>
  </si>
  <si>
    <t>27 DE MAYO</t>
  </si>
  <si>
    <t>SANTA CLARA</t>
  </si>
  <si>
    <t>HOSPITAL BOLIVIANO JAPONES DR. ROBERTO GALINDO TER...</t>
  </si>
  <si>
    <t>COBIJA</t>
  </si>
  <si>
    <t>VILLA BUSCH</t>
  </si>
  <si>
    <t>MAPAJO</t>
  </si>
  <si>
    <t>HOSPITAL INTEGRAL COMUNITARIO PUERTO RICO</t>
  </si>
  <si>
    <t>BLANCA FLOR</t>
  </si>
  <si>
    <t>HUMAITA</t>
  </si>
  <si>
    <t>red</t>
  </si>
  <si>
    <t>COD_ESTABL</t>
  </si>
  <si>
    <t>tipo</t>
  </si>
  <si>
    <t>nivel</t>
  </si>
  <si>
    <t>SUBSECTOR</t>
  </si>
  <si>
    <t>DEPENDENCIA</t>
  </si>
  <si>
    <t>ORURO</t>
  </si>
  <si>
    <t>ANDAMARCA</t>
  </si>
  <si>
    <t>RED CUENCA POOPO (3)</t>
  </si>
  <si>
    <t>C.S. CON INTERNACION</t>
  </si>
  <si>
    <t>1er NIVEL</t>
  </si>
  <si>
    <t>Público</t>
  </si>
  <si>
    <t>MINISTERIO DE SALUD Y DEPORTES</t>
  </si>
  <si>
    <t>ANTEQUERA</t>
  </si>
  <si>
    <t>RED MINERA (2)</t>
  </si>
  <si>
    <t>LA PAZ</t>
  </si>
  <si>
    <t>RED RURAL 14</t>
  </si>
  <si>
    <t>RED RURAL 11</t>
  </si>
  <si>
    <t>C.S. AMBULATORIO</t>
  </si>
  <si>
    <t>SANTA CRUZ</t>
  </si>
  <si>
    <t>CHARAGUA</t>
  </si>
  <si>
    <t>CORDILLERA</t>
  </si>
  <si>
    <t>COCHABAMBA</t>
  </si>
  <si>
    <t>CHIMORE</t>
  </si>
  <si>
    <t>IVIRGARZAMA</t>
  </si>
  <si>
    <t>C.S. INTEGRAL</t>
  </si>
  <si>
    <t>G.A.M.</t>
  </si>
  <si>
    <t>CHULUMANI (V. DE LA LIBERTAD)</t>
  </si>
  <si>
    <t>RED RURAL  8</t>
  </si>
  <si>
    <t>HOSPITAL SEGUNDO NIVEL</t>
  </si>
  <si>
    <t>2do NIVEL</t>
  </si>
  <si>
    <t>PANDO</t>
  </si>
  <si>
    <t>I COBIJA</t>
  </si>
  <si>
    <t>POLICONSULTORIO. CIMFA</t>
  </si>
  <si>
    <t>POLICONSULTORIO</t>
  </si>
  <si>
    <t>Seguridad Social (CAJAS)</t>
  </si>
  <si>
    <t>Caja Nacional de Salud</t>
  </si>
  <si>
    <t>RED CERCADO</t>
  </si>
  <si>
    <t>VILLA VENEZUELA - CBBA</t>
  </si>
  <si>
    <t>C.S. MINEROS SAN JUAN</t>
  </si>
  <si>
    <t>C.S. POLICLÍNICO 32 CNS</t>
  </si>
  <si>
    <t>CENTRO DE SALUD</t>
  </si>
  <si>
    <t>C.S. POLICLINICO DEL SUR</t>
  </si>
  <si>
    <t>SINEC</t>
  </si>
  <si>
    <t>CLINICA ARANJUEZ</t>
  </si>
  <si>
    <t>Organismos Privados</t>
  </si>
  <si>
    <t>Entidades Privadas</t>
  </si>
  <si>
    <t>GLORIA ALTO BUENA VISTA</t>
  </si>
  <si>
    <t>HOSP. ALBINA PATIÑO</t>
  </si>
  <si>
    <t>INSTITUTO ESPECIALIZADO</t>
  </si>
  <si>
    <t>3er NIVEL</t>
  </si>
  <si>
    <t>HOSP. CAJA CORDES</t>
  </si>
  <si>
    <t>Caja de Salud CORDES</t>
  </si>
  <si>
    <t>HOSP. HARRY WILLIAMS</t>
  </si>
  <si>
    <t>Iglesia</t>
  </si>
  <si>
    <t>No Católica</t>
  </si>
  <si>
    <t>POLICONSULTORIO C.S. BANCA PRIVADA</t>
  </si>
  <si>
    <t>Caja de Salud de La Banca Privada</t>
  </si>
  <si>
    <t>ALTO PAGADOR</t>
  </si>
  <si>
    <t>RED OCCIDENTE</t>
  </si>
  <si>
    <t>COTOCA</t>
  </si>
  <si>
    <t>RED OESTE</t>
  </si>
  <si>
    <t>CUATRO CAÑADAS</t>
  </si>
  <si>
    <t>ÑUFLO DE CHAVEZ</t>
  </si>
  <si>
    <t>UNICEF. - C.C.H. - Min.</t>
  </si>
  <si>
    <t>EL ALTO</t>
  </si>
  <si>
    <t>ALTO LOTES Y SERVICIOS</t>
  </si>
  <si>
    <t>VILLA TUNARI - EA</t>
  </si>
  <si>
    <t>POLICLINICO VILLA TUNARI</t>
  </si>
  <si>
    <t>EL PUENTE(STC)</t>
  </si>
  <si>
    <t>GUARAYOS</t>
  </si>
  <si>
    <t>BENI</t>
  </si>
  <si>
    <t>EXALTACION</t>
  </si>
  <si>
    <t>05 YACUMA</t>
  </si>
  <si>
    <t>RED RURAL  7</t>
  </si>
  <si>
    <t>GUAYARAMERIN</t>
  </si>
  <si>
    <t>08 GUAYARAMERIN</t>
  </si>
  <si>
    <t>CRVIR 31 DE ENERO</t>
  </si>
  <si>
    <t>HOSPITAL OBRERO Nº 15 GUAYARAMERIN</t>
  </si>
  <si>
    <t>RED RURAL 15</t>
  </si>
  <si>
    <t>INGAVI (HUMAITA)</t>
  </si>
  <si>
    <t>II PUERTO RICO</t>
  </si>
  <si>
    <t>RED RURAL  1</t>
  </si>
  <si>
    <t>PUESTO DE SALUD</t>
  </si>
  <si>
    <t>C.S. SAN PEDRO</t>
  </si>
  <si>
    <t>C.S. NUEVOS HORIZONTES</t>
  </si>
  <si>
    <t>RED - 5 SUR</t>
  </si>
  <si>
    <t>CLINICA DEL SUR</t>
  </si>
  <si>
    <t>HOSPITAL CAJA PETROLERA DE SALUD</t>
  </si>
  <si>
    <t>HOSPITAL GENERAL</t>
  </si>
  <si>
    <t>Caja Petrolera de Salud</t>
  </si>
  <si>
    <t>LICOMA PAMPA</t>
  </si>
  <si>
    <t>UYUNI</t>
  </si>
  <si>
    <t>QUILLACOLLO</t>
  </si>
  <si>
    <t>OKINAWA</t>
  </si>
  <si>
    <t>WARNES</t>
  </si>
  <si>
    <t>RED URBANA (1)</t>
  </si>
  <si>
    <t>C.S. CNS POLICONSULTORIO 10 DE FEBRERO</t>
  </si>
  <si>
    <t>HOSPITAL CAJA CAMINOS SENAC</t>
  </si>
  <si>
    <t>Caja de Salud de Caminos y R.A.</t>
  </si>
  <si>
    <t>C.S. CAJA BANCARIA (ORU)</t>
  </si>
  <si>
    <t>CNS HIS MATERNO INFANTIL</t>
  </si>
  <si>
    <t>CNS PAISE CANDELARIA</t>
  </si>
  <si>
    <t>CHIQUITOS</t>
  </si>
  <si>
    <t>Organismos no Gubernamentales</t>
  </si>
  <si>
    <t>ONG</t>
  </si>
  <si>
    <t>PORTACHUELO</t>
  </si>
  <si>
    <t>SARA</t>
  </si>
  <si>
    <t>POTOSI (URBANO)</t>
  </si>
  <si>
    <t>LAS DELICIAS - PT</t>
  </si>
  <si>
    <t>POLIC. DE NOVIEMBRE CNS</t>
  </si>
  <si>
    <t>PUERTO PEREZ</t>
  </si>
  <si>
    <t>RED RURAL  5</t>
  </si>
  <si>
    <t>04 MAMORE</t>
  </si>
  <si>
    <t>06 BALLIVIAN</t>
  </si>
  <si>
    <t>SAN ANDRES</t>
  </si>
  <si>
    <t>01 TRINIDAD</t>
  </si>
  <si>
    <t>SAN ANTONIO DE LOMERIO</t>
  </si>
  <si>
    <t>C.S. SAN ANTONIO - LOMERIO</t>
  </si>
  <si>
    <t>Iglesia Católica</t>
  </si>
  <si>
    <t>SAN BORJA</t>
  </si>
  <si>
    <t>09 SAN BORJA</t>
  </si>
  <si>
    <t>CENTRO DE SALUD SAGRADO CORAZON</t>
  </si>
  <si>
    <t>SAN IGNACIO</t>
  </si>
  <si>
    <t>02 MOXOS</t>
  </si>
  <si>
    <t>SAN IGNACIO DE VELASCO</t>
  </si>
  <si>
    <t>VELASCO</t>
  </si>
  <si>
    <t>SAN LORENZO(PND)</t>
  </si>
  <si>
    <t>SAN PEDRO</t>
  </si>
  <si>
    <t>OBISPO SANTISTEVAN</t>
  </si>
  <si>
    <t>SAN RAFAEL</t>
  </si>
  <si>
    <t>SANTA ANA</t>
  </si>
  <si>
    <t>SANTA CRUZ DE LA SIERRA</t>
  </si>
  <si>
    <t>RED ESTE</t>
  </si>
  <si>
    <t xml:space="preserve">1er NIVEL </t>
  </si>
  <si>
    <t xml:space="preserve">G.A.M.                             </t>
  </si>
  <si>
    <t>EL PAJONAL</t>
  </si>
  <si>
    <t xml:space="preserve">MINISTERIO DE SALUD Y DEPORTES     </t>
  </si>
  <si>
    <t>SAN PANTALEON</t>
  </si>
  <si>
    <t>25 DE DICIEMBRE</t>
  </si>
  <si>
    <t>SAN AGUSTIN</t>
  </si>
  <si>
    <t>18 DE MARZO</t>
  </si>
  <si>
    <t>C.S. C.N.S. VILLA 1 DE MAYO</t>
  </si>
  <si>
    <t xml:space="preserve">Caja Nacional de Salud             </t>
  </si>
  <si>
    <t>MI SALUD</t>
  </si>
  <si>
    <t>PUEBLO NUEVO</t>
  </si>
  <si>
    <t>HOSPITAL MUNICIPAL PLAN 3000</t>
  </si>
  <si>
    <t xml:space="preserve">2do NIVEL </t>
  </si>
  <si>
    <t>CAÑADA EL CARMEN</t>
  </si>
  <si>
    <t>SAN LUISITO</t>
  </si>
  <si>
    <t>HOSPITAL MUNICIPAL VILLA 1RO DE MAYO</t>
  </si>
  <si>
    <t>ONDULINE GUAPURU</t>
  </si>
  <si>
    <t>CHUQUISACA</t>
  </si>
  <si>
    <t xml:space="preserve">Público                       </t>
  </si>
  <si>
    <t>RED I - DISTRITO 2 - SANTA BARBARA NORTE</t>
  </si>
  <si>
    <t>VILLA ARMONIA (CHQ)</t>
  </si>
  <si>
    <t>CESSA  (M)</t>
  </si>
  <si>
    <t>RED I - DISTRITO 4 - TEJAR</t>
  </si>
  <si>
    <t>VILLA LA JASTAMBO (M)</t>
  </si>
  <si>
    <t>VILLA  MARLECITA (M)</t>
  </si>
  <si>
    <t>BELEN</t>
  </si>
  <si>
    <t>RED I - DISTRITO 5  - SAN JOSE</t>
  </si>
  <si>
    <t>LOS ANGELES (M)</t>
  </si>
  <si>
    <t xml:space="preserve">RED I - DISTRITO 6       </t>
  </si>
  <si>
    <t>CRUCE AZARI</t>
  </si>
  <si>
    <t>RED RURAL  4</t>
  </si>
  <si>
    <t>TARIJA</t>
  </si>
  <si>
    <t>CLINICA CIES TARIJA</t>
  </si>
  <si>
    <t>C.I.E.S.</t>
  </si>
  <si>
    <t>CLINICA PROSALUD TABLADITA</t>
  </si>
  <si>
    <t>PROSALUD</t>
  </si>
  <si>
    <t>HOSPITAL DE ATENCION INTEGRAL CNS TARIJA</t>
  </si>
  <si>
    <t>CAJA CORDES TARIJA</t>
  </si>
  <si>
    <t>TITO YUPANQUI (PARQUIPUJIO)</t>
  </si>
  <si>
    <t>TRINIDAD</t>
  </si>
  <si>
    <t>Cimfa</t>
  </si>
  <si>
    <t>RED RURAL  6</t>
  </si>
  <si>
    <t>VIACHA CNS</t>
  </si>
  <si>
    <t>VILLA TUNARI</t>
  </si>
  <si>
    <t>VILLA TUNARI - CBBA</t>
  </si>
  <si>
    <t>CHIPIRIRI</t>
  </si>
  <si>
    <t>YACUIBA</t>
  </si>
  <si>
    <t>SAN PEDRO - TJ</t>
  </si>
  <si>
    <t>POTOSI (RURAL)</t>
  </si>
  <si>
    <t>departamento</t>
  </si>
  <si>
    <t>municipio</t>
  </si>
  <si>
    <t>SAN PEDRO - PT</t>
  </si>
  <si>
    <t>VILLA VENEZUELA - PT</t>
  </si>
  <si>
    <t>RED I - DISTRITO 3</t>
  </si>
  <si>
    <t>SUCRE</t>
  </si>
  <si>
    <t>Policia Nacional</t>
  </si>
  <si>
    <t>I2_objetivo</t>
  </si>
  <si>
    <t>I2_realizado</t>
  </si>
  <si>
    <t>I2_faltante</t>
  </si>
  <si>
    <t>500544</t>
  </si>
  <si>
    <t>SAN JUAN DE DIOS UYUNI</t>
  </si>
  <si>
    <t>500547</t>
  </si>
  <si>
    <t>SEÑOR DE MAYO</t>
  </si>
  <si>
    <t>PORCO</t>
  </si>
  <si>
    <t>500563</t>
  </si>
  <si>
    <t>AGUA DE CASTILLA</t>
  </si>
  <si>
    <t>500391</t>
  </si>
  <si>
    <t>REYES</t>
  </si>
  <si>
    <t>800075</t>
  </si>
  <si>
    <t>SAN JUAN DE DIOS</t>
  </si>
  <si>
    <t>700164</t>
  </si>
  <si>
    <t>EL CARMEN DE RUIZ</t>
  </si>
  <si>
    <t>SAN PEDRO - SC</t>
  </si>
  <si>
    <t>EL PORVENIR - SC</t>
  </si>
  <si>
    <t>CENTRO INTEGRADO DE MEDICINA FAMILIAR CIMFA - 15 DE ABRIL</t>
  </si>
  <si>
    <t>LAS DELICIAS - TJ</t>
  </si>
  <si>
    <t>EL PORVENIR - TJ</t>
  </si>
  <si>
    <t>D</t>
  </si>
  <si>
    <t>SD</t>
  </si>
  <si>
    <t>EL CARMEN DE RUIZ = SAN MARTIN</t>
  </si>
  <si>
    <t>charagua</t>
  </si>
  <si>
    <t>CS. CNS. VILLA 1RO DE MAYO</t>
  </si>
  <si>
    <t>SAN MARTIN</t>
  </si>
  <si>
    <t>EL CARMEN RUIZ =1</t>
  </si>
  <si>
    <t>C.S.A. NUEVA JERUSALEN</t>
  </si>
  <si>
    <t>PUERTO VARADOR</t>
  </si>
  <si>
    <t>TRINIDAD (CENTRAL)</t>
  </si>
  <si>
    <t>G.A.D.</t>
  </si>
  <si>
    <t>Total</t>
  </si>
  <si>
    <t>CENTRO INTEGRADO DE MEDICINA FAMILIAR CIMFA</t>
  </si>
  <si>
    <t>sacar 25 de dic CAMBIO POR cns. Villa 1ro de mayo</t>
  </si>
  <si>
    <t>De 25 de diciembre cambiar a la caja nacional de la villa 1 de mayo</t>
  </si>
  <si>
    <t>4 reg</t>
  </si>
  <si>
    <t>15 reg</t>
  </si>
  <si>
    <t>0 reg</t>
  </si>
  <si>
    <t>marcar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</si>
</sst>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4"/>
      </left>
      <right/>
      <top style="thin">
        <color indexed="64"/>
      </top>
      <bottom/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ill="1"/>
    <xf numFmtId="0" fontId="0" fillId="3" borderId="0" xfId="0" applyFill="1"/>
    <xf numFmtId="0" fontId="1" fillId="0" borderId="0" xfId="0" applyFont="1" applyFill="1"/>
    <xf numFmtId="0" fontId="0" fillId="5" borderId="0" xfId="0" applyFill="1"/>
    <xf numFmtId="0" fontId="0" fillId="4" borderId="0" xfId="0" applyFill="1"/>
    <xf numFmtId="0" fontId="0" fillId="6" borderId="0" xfId="0" applyFill="1"/>
    <xf numFmtId="0" fontId="1" fillId="6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7" borderId="0" xfId="0" applyFill="1"/>
    <xf numFmtId="0" fontId="4" fillId="0" borderId="0" xfId="0" applyFont="1"/>
    <xf numFmtId="0" fontId="0" fillId="8" borderId="0" xfId="0" applyFill="1"/>
    <xf numFmtId="0" fontId="0" fillId="0" borderId="2" xfId="0" applyFont="1" applyBorder="1"/>
    <xf numFmtId="0" fontId="0" fillId="0" borderId="1" xfId="0" applyFont="1" applyBorder="1"/>
    <xf numFmtId="0" fontId="6" fillId="9" borderId="7" xfId="0" applyFont="1" applyFill="1" applyBorder="1" applyAlignment="1">
      <alignment horizontal="center" vertical="top" wrapText="1"/>
    </xf>
    <xf numFmtId="0" fontId="6" fillId="9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7" xfId="0" applyFont="1" applyBorder="1"/>
    <xf numFmtId="0" fontId="7" fillId="0" borderId="0" xfId="0" applyFont="1" applyFill="1" applyBorder="1" applyAlignment="1">
      <alignment horizontal="center" vertical="top" wrapText="1"/>
    </xf>
    <xf numFmtId="0" fontId="8" fillId="0" borderId="2" xfId="0" applyFont="1" applyFill="1" applyBorder="1"/>
    <xf numFmtId="0" fontId="8" fillId="0" borderId="3" xfId="0" applyFont="1" applyFill="1" applyBorder="1"/>
    <xf numFmtId="0" fontId="8" fillId="0" borderId="5" xfId="0" applyFont="1" applyFill="1" applyBorder="1"/>
    <xf numFmtId="0" fontId="8" fillId="0" borderId="4" xfId="0" applyFont="1" applyFill="1" applyBorder="1"/>
    <xf numFmtId="0" fontId="8" fillId="0" borderId="0" xfId="0" applyFont="1" applyFill="1" applyBorder="1"/>
    <xf numFmtId="0" fontId="8" fillId="0" borderId="0" xfId="0" applyFont="1" applyFill="1"/>
    <xf numFmtId="0" fontId="0" fillId="10" borderId="0" xfId="0" applyFill="1"/>
    <xf numFmtId="0" fontId="8" fillId="0" borderId="2" xfId="0" applyFont="1" applyBorder="1"/>
    <xf numFmtId="0" fontId="1" fillId="7" borderId="2" xfId="0" applyFont="1" applyFill="1" applyBorder="1"/>
    <xf numFmtId="0" fontId="1" fillId="7" borderId="2" xfId="0" applyNumberFormat="1" applyFont="1" applyFill="1" applyBorder="1"/>
    <xf numFmtId="0" fontId="1" fillId="7" borderId="2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2" xfId="0" applyFont="1" applyFill="1" applyBorder="1"/>
    <xf numFmtId="0" fontId="0" fillId="0" borderId="2" xfId="0" applyNumberFormat="1" applyFont="1" applyFill="1" applyBorder="1"/>
    <xf numFmtId="0" fontId="0" fillId="0" borderId="2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right"/>
    </xf>
    <xf numFmtId="0" fontId="0" fillId="0" borderId="3" xfId="0" applyFont="1" applyFill="1" applyBorder="1"/>
    <xf numFmtId="0" fontId="0" fillId="0" borderId="4" xfId="0" applyFont="1" applyFill="1" applyBorder="1"/>
    <xf numFmtId="0" fontId="0" fillId="0" borderId="3" xfId="0" applyNumberFormat="1" applyFont="1" applyFill="1" applyBorder="1"/>
    <xf numFmtId="0" fontId="0" fillId="0" borderId="3" xfId="0" applyFont="1" applyFill="1" applyBorder="1" applyAlignment="1">
      <alignment horizontal="left"/>
    </xf>
    <xf numFmtId="0" fontId="0" fillId="0" borderId="5" xfId="0" applyNumberFormat="1" applyFont="1" applyFill="1" applyBorder="1"/>
    <xf numFmtId="0" fontId="0" fillId="0" borderId="6" xfId="0" applyFont="1" applyFill="1" applyBorder="1"/>
    <xf numFmtId="0" fontId="0" fillId="0" borderId="5" xfId="0" applyFont="1" applyFill="1" applyBorder="1"/>
    <xf numFmtId="0" fontId="0" fillId="0" borderId="5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right" vertical="center"/>
    </xf>
    <xf numFmtId="0" fontId="0" fillId="0" borderId="2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1" fillId="0" borderId="2" xfId="0" applyNumberFormat="1" applyFont="1" applyFill="1" applyBorder="1"/>
    <xf numFmtId="0" fontId="5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border outline="0">
        <right style="thin">
          <color theme="4"/>
        </right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6ECE15-82B3-455B-9E43-30C70CCC81E6}" name="Tabla1" displayName="Tabla1" ref="A1:N252" totalsRowCount="1" headerRowDxfId="30" dataDxfId="29" tableBorderDxfId="28">
  <autoFilter ref="A1:N251" xr:uid="{B16ECE15-82B3-455B-9E43-30C70CCC81E6}"/>
  <sortState xmlns:xlrd2="http://schemas.microsoft.com/office/spreadsheetml/2017/richdata2" ref="A2:N251">
    <sortCondition ref="M1:M251"/>
  </sortState>
  <tableColumns count="14">
    <tableColumn id="1" xr3:uid="{1E98481F-1DE8-4F5F-91F9-FD682BB12245}" name="COD_ESTABL" totalsRowLabel="Total" dataDxfId="27" totalsRowDxfId="13"/>
    <tableColumn id="2" xr3:uid="{833407FC-8B8A-4048-9473-FC5CD0027889}" name="departamento" dataDxfId="26" totalsRowDxfId="12"/>
    <tableColumn id="3" xr3:uid="{96F94FD4-01C7-414B-B3F4-3783A8C8F272}" name="red" dataDxfId="25" totalsRowDxfId="11"/>
    <tableColumn id="4" xr3:uid="{F07A613A-D7E4-4169-B416-EC7A502D248E}" name="municipio" dataDxfId="24" totalsRowDxfId="10"/>
    <tableColumn id="5" xr3:uid="{B9CE3764-9CAC-4B25-AD30-4E20E2F9007E}" name="establecimiento" dataDxfId="23" totalsRowDxfId="9"/>
    <tableColumn id="6" xr3:uid="{D97E68A7-EDB2-47E6-9DD6-89156915DC78}" name="latitud" dataDxfId="22" totalsRowDxfId="8"/>
    <tableColumn id="7" xr3:uid="{207FB5CF-695C-48B3-B8E1-6E4DA503E519}" name="longitud" dataDxfId="21" totalsRowDxfId="7"/>
    <tableColumn id="8" xr3:uid="{B68DB1B8-E38B-4C7F-9EAF-E6373DFD074C}" name="tipo" dataDxfId="20" totalsRowDxfId="6"/>
    <tableColumn id="9" xr3:uid="{413A4A3F-492D-47AD-8344-AA5A51DE8991}" name="nivel" dataDxfId="19" totalsRowDxfId="5"/>
    <tableColumn id="10" xr3:uid="{1D8CFB7A-2DC1-4717-9A8F-573C36A01BC7}" name="SUBSECTOR" dataDxfId="18" totalsRowDxfId="4"/>
    <tableColumn id="11" xr3:uid="{67AA9B58-12C3-486C-8F33-637C84F90B68}" name="DEPENDENCIA" dataDxfId="17" totalsRowDxfId="3"/>
    <tableColumn id="12" xr3:uid="{6255FFF8-B593-485B-9F5E-BD5C29CB2CF3}" name="I2_objetivo" totalsRowFunction="sum" dataDxfId="16" totalsRowDxfId="2"/>
    <tableColumn id="13" xr3:uid="{D3BD74C4-8F31-4F3A-991F-D9456A4F6817}" name="I2_realizado" totalsRowFunction="sum" dataDxfId="15" totalsRowDxfId="1">
      <calculatedColumnFormula>VLOOKUP(Tabla1[[#This Row],[establecimiento]],$P$2:$Q$257,2,0)</calculatedColumnFormula>
    </tableColumn>
    <tableColumn id="14" xr3:uid="{99FB57D5-2FB6-4E11-86D4-0F50E4122C99}" name="I2_faltante" totalsRowFunction="sum" dataDxfId="14" totalsRowDxfId="0">
      <calculatedColumnFormula>Tabla1[[#This Row],[I2_objetivo]]-Tabla1[[#This Row],[I2_realizado]]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E339E-1947-46C5-8BE6-5A36FE2DC230}">
  <dimension ref="A1:CL279"/>
  <sheetViews>
    <sheetView tabSelected="1" zoomScale="70" zoomScaleNormal="70" workbookViewId="0">
      <pane ySplit="1" topLeftCell="A2" activePane="bottomLeft" state="frozen"/>
      <selection pane="bottomLeft" activeCell="M8" sqref="M8"/>
    </sheetView>
  </sheetViews>
  <sheetFormatPr baseColWidth="10" defaultRowHeight="14.4" x14ac:dyDescent="0.3"/>
  <cols>
    <col min="1" max="1" width="14" customWidth="1"/>
    <col min="2" max="4" width="16.6640625" customWidth="1"/>
    <col min="5" max="5" width="39.33203125" style="28" customWidth="1"/>
    <col min="6" max="7" width="21.109375" customWidth="1"/>
    <col min="8" max="8" width="12.44140625" style="8" customWidth="1"/>
    <col min="9" max="9" width="12.44140625" customWidth="1"/>
    <col min="10" max="10" width="12.88671875" customWidth="1"/>
    <col min="11" max="11" width="15.21875" customWidth="1"/>
    <col min="12" max="12" width="12.6640625" customWidth="1"/>
    <col min="13" max="13" width="13.33203125" customWidth="1"/>
    <col min="14" max="14" width="12.33203125" customWidth="1"/>
    <col min="15" max="15" width="3.44140625" style="1" customWidth="1"/>
    <col min="16" max="16" width="25.44140625" style="1" customWidth="1"/>
    <col min="17" max="90" width="11.5546875" style="1"/>
  </cols>
  <sheetData>
    <row r="1" spans="1:90" s="9" customFormat="1" ht="67.8" customHeight="1" x14ac:dyDescent="0.3">
      <c r="A1" s="16" t="s">
        <v>179</v>
      </c>
      <c r="B1" s="17" t="s">
        <v>362</v>
      </c>
      <c r="C1" s="17" t="s">
        <v>178</v>
      </c>
      <c r="D1" s="17" t="s">
        <v>363</v>
      </c>
      <c r="E1" s="22" t="s">
        <v>2</v>
      </c>
      <c r="F1" s="17" t="s">
        <v>0</v>
      </c>
      <c r="G1" s="17" t="s">
        <v>1</v>
      </c>
      <c r="H1" s="17" t="s">
        <v>180</v>
      </c>
      <c r="I1" s="17" t="s">
        <v>181</v>
      </c>
      <c r="J1" s="17" t="s">
        <v>182</v>
      </c>
      <c r="K1" s="17" t="s">
        <v>183</v>
      </c>
      <c r="L1" s="18" t="s">
        <v>369</v>
      </c>
      <c r="M1" s="17" t="s">
        <v>370</v>
      </c>
      <c r="N1" s="17" t="s">
        <v>371</v>
      </c>
      <c r="O1" s="10"/>
      <c r="P1" s="10" t="s">
        <v>391</v>
      </c>
      <c r="Q1" s="10" t="s">
        <v>390</v>
      </c>
      <c r="R1" s="10" t="s">
        <v>390</v>
      </c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</row>
    <row r="2" spans="1:90" x14ac:dyDescent="0.3">
      <c r="A2" s="34">
        <v>700028</v>
      </c>
      <c r="B2" s="35" t="s">
        <v>197</v>
      </c>
      <c r="C2" s="35" t="s">
        <v>311</v>
      </c>
      <c r="D2" s="35" t="s">
        <v>310</v>
      </c>
      <c r="E2" s="23" t="s">
        <v>317</v>
      </c>
      <c r="F2" s="35">
        <v>-17.815425000000001</v>
      </c>
      <c r="G2" s="35">
        <v>-63.142136000000001</v>
      </c>
      <c r="H2" s="37" t="s">
        <v>203</v>
      </c>
      <c r="I2" s="35" t="s">
        <v>312</v>
      </c>
      <c r="J2" s="35" t="s">
        <v>189</v>
      </c>
      <c r="K2" s="35" t="s">
        <v>315</v>
      </c>
      <c r="L2" s="35">
        <v>1</v>
      </c>
      <c r="M2" s="35">
        <v>1</v>
      </c>
      <c r="N2" s="35">
        <f>Tabla1[[#This Row],[I2_objetivo]]-Tabla1[[#This Row],[I2_realizado]]</f>
        <v>0</v>
      </c>
      <c r="P2" s="1" t="s">
        <v>152</v>
      </c>
      <c r="Q2" s="1">
        <v>1</v>
      </c>
      <c r="R2" s="1" t="str">
        <f>VLOOKUP(P2,Tabla1[[#Data],[#Totals],[establecimiento]],1,0)</f>
        <v>1 DE MAYO</v>
      </c>
    </row>
    <row r="3" spans="1:90" x14ac:dyDescent="0.3">
      <c r="A3" s="15">
        <v>600290</v>
      </c>
      <c r="B3" s="31" t="s">
        <v>344</v>
      </c>
      <c r="C3" s="31" t="s">
        <v>344</v>
      </c>
      <c r="D3" s="31" t="s">
        <v>344</v>
      </c>
      <c r="E3" s="31" t="s">
        <v>387</v>
      </c>
      <c r="F3" s="32">
        <v>-21.5216387</v>
      </c>
      <c r="G3" s="32">
        <v>-64.729604300000005</v>
      </c>
      <c r="H3" s="33"/>
      <c r="I3" s="31" t="s">
        <v>188</v>
      </c>
      <c r="J3" s="31" t="s">
        <v>213</v>
      </c>
      <c r="K3" s="31" t="s">
        <v>214</v>
      </c>
      <c r="L3" s="31">
        <v>1</v>
      </c>
      <c r="M3" s="31">
        <v>1</v>
      </c>
      <c r="N3" s="31">
        <f>Tabla1[[#This Row],[I2_objetivo]]-Tabla1[[#This Row],[I2_realizado]]</f>
        <v>0</v>
      </c>
      <c r="P3" s="1" t="s">
        <v>142</v>
      </c>
      <c r="Q3" s="1">
        <v>1</v>
      </c>
      <c r="R3" s="1" t="str">
        <f>VLOOKUP(P3,Tabla1[[#Data],[#Totals],[establecimiento]],1,0)</f>
        <v>12 DE ABRIL</v>
      </c>
    </row>
    <row r="4" spans="1:90" x14ac:dyDescent="0.3">
      <c r="A4" s="34">
        <v>500031</v>
      </c>
      <c r="B4" s="35" t="s">
        <v>95</v>
      </c>
      <c r="C4" s="35" t="s">
        <v>286</v>
      </c>
      <c r="D4" s="35" t="s">
        <v>95</v>
      </c>
      <c r="E4" s="23" t="s">
        <v>98</v>
      </c>
      <c r="F4" s="36">
        <v>-19.572788661000001</v>
      </c>
      <c r="G4" s="36">
        <v>-65.749435017799996</v>
      </c>
      <c r="H4" s="37" t="s">
        <v>196</v>
      </c>
      <c r="I4" s="35" t="s">
        <v>188</v>
      </c>
      <c r="J4" s="35" t="s">
        <v>189</v>
      </c>
      <c r="K4" s="35" t="s">
        <v>190</v>
      </c>
      <c r="L4" s="35">
        <v>1</v>
      </c>
      <c r="M4" s="35">
        <v>1</v>
      </c>
      <c r="N4" s="35">
        <f>Tabla1[[#This Row],[I2_objetivo]]-Tabla1[[#This Row],[I2_realizado]]</f>
        <v>0</v>
      </c>
      <c r="P4" s="1" t="s">
        <v>101</v>
      </c>
      <c r="Q4" s="1">
        <v>1</v>
      </c>
      <c r="R4" s="1" t="str">
        <f>VLOOKUP(P4,Tabla1[[#Data],[#Totals],[establecimiento]],1,0)</f>
        <v>15 DE NOVIEMBRE</v>
      </c>
    </row>
    <row r="5" spans="1:90" x14ac:dyDescent="0.3">
      <c r="A5" s="34">
        <v>700080</v>
      </c>
      <c r="B5" s="35" t="s">
        <v>197</v>
      </c>
      <c r="C5" s="35" t="s">
        <v>311</v>
      </c>
      <c r="D5" s="35" t="s">
        <v>310</v>
      </c>
      <c r="E5" s="23" t="s">
        <v>320</v>
      </c>
      <c r="F5" s="36">
        <v>-17.807416199999999</v>
      </c>
      <c r="G5" s="36">
        <v>-63.157417799999997</v>
      </c>
      <c r="H5" s="37" t="s">
        <v>219</v>
      </c>
      <c r="I5" s="35" t="s">
        <v>312</v>
      </c>
      <c r="J5" s="35" t="s">
        <v>213</v>
      </c>
      <c r="K5" s="35" t="s">
        <v>321</v>
      </c>
      <c r="L5" s="35">
        <v>1</v>
      </c>
      <c r="M5" s="35">
        <v>1</v>
      </c>
      <c r="N5" s="35">
        <f>Tabla1[[#This Row],[I2_objetivo]]-Tabla1[[#This Row],[I2_realizado]]</f>
        <v>0</v>
      </c>
      <c r="P5" s="1" t="s">
        <v>17</v>
      </c>
      <c r="Q5" s="1">
        <v>1</v>
      </c>
      <c r="R5" s="1" t="str">
        <f>VLOOKUP(P5,Tabla1[[#Data],[#Totals],[establecimiento]],1,0)</f>
        <v>16 DE FEBRERO</v>
      </c>
    </row>
    <row r="6" spans="1:90" x14ac:dyDescent="0.3">
      <c r="A6" s="38">
        <v>800066</v>
      </c>
      <c r="B6" s="35" t="s">
        <v>249</v>
      </c>
      <c r="C6" s="35" t="s">
        <v>254</v>
      </c>
      <c r="D6" s="35" t="s">
        <v>253</v>
      </c>
      <c r="E6" s="23" t="s">
        <v>152</v>
      </c>
      <c r="F6" s="35">
        <v>-10.8354990002</v>
      </c>
      <c r="G6" s="35">
        <v>-65.367068999899999</v>
      </c>
      <c r="H6" s="37" t="s">
        <v>196</v>
      </c>
      <c r="I6" s="35" t="s">
        <v>188</v>
      </c>
      <c r="J6" s="35" t="s">
        <v>189</v>
      </c>
      <c r="K6" s="35" t="s">
        <v>204</v>
      </c>
      <c r="L6" s="35">
        <v>1</v>
      </c>
      <c r="M6" s="35">
        <f>VLOOKUP(Tabla1[[#This Row],[establecimiento]],$P$2:$Q$257,2,0)</f>
        <v>1</v>
      </c>
      <c r="N6" s="35">
        <f>Tabla1[[#This Row],[I2_objetivo]]-Tabla1[[#This Row],[I2_realizado]]</f>
        <v>0</v>
      </c>
      <c r="P6" s="1" t="s">
        <v>319</v>
      </c>
      <c r="Q6" s="1">
        <v>1</v>
      </c>
      <c r="R6" s="1" t="str">
        <f>VLOOKUP(P6,Tabla1[[#Data],[#Totals],[establecimiento]],1,0)</f>
        <v>18 DE MARZO</v>
      </c>
    </row>
    <row r="7" spans="1:90" x14ac:dyDescent="0.3">
      <c r="A7" s="34">
        <v>800016</v>
      </c>
      <c r="B7" s="35" t="s">
        <v>249</v>
      </c>
      <c r="C7" s="35" t="s">
        <v>294</v>
      </c>
      <c r="D7" s="35" t="s">
        <v>352</v>
      </c>
      <c r="E7" s="23" t="s">
        <v>142</v>
      </c>
      <c r="F7" s="35">
        <v>-14.816003999699999</v>
      </c>
      <c r="G7" s="35">
        <v>-64.888992000200005</v>
      </c>
      <c r="H7" s="37" t="s">
        <v>196</v>
      </c>
      <c r="I7" s="35" t="s">
        <v>188</v>
      </c>
      <c r="J7" s="35" t="s">
        <v>189</v>
      </c>
      <c r="K7" s="35" t="s">
        <v>204</v>
      </c>
      <c r="L7" s="35">
        <v>1</v>
      </c>
      <c r="M7" s="35">
        <f>VLOOKUP(Tabla1[[#This Row],[establecimiento]],$P$2:$Q$257,2,0)</f>
        <v>1</v>
      </c>
      <c r="N7" s="35">
        <f>Tabla1[[#This Row],[I2_objetivo]]-Tabla1[[#This Row],[I2_realizado]]</f>
        <v>0</v>
      </c>
      <c r="P7" s="1" t="s">
        <v>317</v>
      </c>
      <c r="Q7" s="1">
        <v>1</v>
      </c>
      <c r="R7" s="1" t="str">
        <f>VLOOKUP(P7,Tabla1[[#Data],[#Totals],[establecimiento]],1,0)</f>
        <v>25 DE DICIEMBRE</v>
      </c>
    </row>
    <row r="8" spans="1:90" x14ac:dyDescent="0.3">
      <c r="A8" s="34">
        <v>600002</v>
      </c>
      <c r="B8" s="35" t="s">
        <v>344</v>
      </c>
      <c r="C8" s="35" t="s">
        <v>344</v>
      </c>
      <c r="D8" s="35" t="s">
        <v>344</v>
      </c>
      <c r="E8" s="23" t="s">
        <v>101</v>
      </c>
      <c r="F8" s="36">
        <v>-21.5192214323</v>
      </c>
      <c r="G8" s="36">
        <v>-64.744208978499998</v>
      </c>
      <c r="H8" s="37" t="s">
        <v>196</v>
      </c>
      <c r="I8" s="35" t="s">
        <v>188</v>
      </c>
      <c r="J8" s="35" t="s">
        <v>189</v>
      </c>
      <c r="K8" s="35" t="s">
        <v>204</v>
      </c>
      <c r="L8" s="35">
        <v>1</v>
      </c>
      <c r="M8" s="35">
        <f>VLOOKUP(Tabla1[[#This Row],[establecimiento]],$P$2:$Q$257,2,0)</f>
        <v>1</v>
      </c>
      <c r="N8" s="35">
        <f>Tabla1[[#This Row],[I2_objetivo]]-Tabla1[[#This Row],[I2_realizado]]</f>
        <v>0</v>
      </c>
      <c r="P8" s="1" t="s">
        <v>169</v>
      </c>
      <c r="Q8" s="1">
        <v>1</v>
      </c>
      <c r="R8" s="1" t="str">
        <f>VLOOKUP(P8,Tabla1[[#Data],[#Totals],[establecimiento]],1,0)</f>
        <v>27 DE MAYO</v>
      </c>
    </row>
    <row r="9" spans="1:90" x14ac:dyDescent="0.3">
      <c r="A9" s="34">
        <v>200182</v>
      </c>
      <c r="B9" s="35" t="s">
        <v>193</v>
      </c>
      <c r="C9" s="35" t="s">
        <v>244</v>
      </c>
      <c r="D9" s="35" t="s">
        <v>243</v>
      </c>
      <c r="E9" s="23" t="s">
        <v>17</v>
      </c>
      <c r="F9" s="36">
        <v>-16.501045999900001</v>
      </c>
      <c r="G9" s="36">
        <v>-68.228975000099993</v>
      </c>
      <c r="H9" s="37" t="s">
        <v>196</v>
      </c>
      <c r="I9" s="35" t="s">
        <v>188</v>
      </c>
      <c r="J9" s="35" t="s">
        <v>189</v>
      </c>
      <c r="K9" s="35" t="s">
        <v>190</v>
      </c>
      <c r="L9" s="35">
        <v>1</v>
      </c>
      <c r="M9" s="35">
        <f>VLOOKUP(Tabla1[[#This Row],[establecimiento]],$P$2:$Q$257,2,0)</f>
        <v>1</v>
      </c>
      <c r="N9" s="35">
        <f>Tabla1[[#This Row],[I2_objetivo]]-Tabla1[[#This Row],[I2_realizado]]</f>
        <v>0</v>
      </c>
      <c r="P9" s="1" t="s">
        <v>109</v>
      </c>
      <c r="Q9" s="1">
        <v>1</v>
      </c>
      <c r="R9" s="1" t="str">
        <f>VLOOKUP(P9,Tabla1[[#Data],[#Totals],[establecimiento]],1,0)</f>
        <v>3 DE MAYO</v>
      </c>
    </row>
    <row r="10" spans="1:90" x14ac:dyDescent="0.3">
      <c r="A10" s="34">
        <v>700066</v>
      </c>
      <c r="B10" s="35" t="s">
        <v>197</v>
      </c>
      <c r="C10" s="35" t="s">
        <v>311</v>
      </c>
      <c r="D10" s="35" t="s">
        <v>310</v>
      </c>
      <c r="E10" s="23" t="s">
        <v>319</v>
      </c>
      <c r="F10" s="36">
        <v>-17.792767999999999</v>
      </c>
      <c r="G10" s="36">
        <v>-63.12276</v>
      </c>
      <c r="H10" s="37"/>
      <c r="I10" s="35" t="s">
        <v>312</v>
      </c>
      <c r="J10" s="35" t="s">
        <v>189</v>
      </c>
      <c r="K10" s="35" t="s">
        <v>315</v>
      </c>
      <c r="L10" s="35">
        <v>1</v>
      </c>
      <c r="M10" s="35">
        <f>VLOOKUP(Tabla1[[#This Row],[establecimiento]],$P$2:$Q$257,2,0)</f>
        <v>1</v>
      </c>
      <c r="N10" s="35">
        <f>Tabla1[[#This Row],[I2_objetivo]]-Tabla1[[#This Row],[I2_realizado]]</f>
        <v>0</v>
      </c>
      <c r="P10" s="1" t="s">
        <v>136</v>
      </c>
      <c r="Q10" s="1">
        <v>1</v>
      </c>
      <c r="R10" s="1" t="str">
        <f>VLOOKUP(P10,Tabla1[[#Data],[#Totals],[establecimiento]],1,0)</f>
        <v>4 CAÑADAS</v>
      </c>
    </row>
    <row r="11" spans="1:90" x14ac:dyDescent="0.3">
      <c r="A11" s="38">
        <v>900002</v>
      </c>
      <c r="B11" s="35" t="s">
        <v>209</v>
      </c>
      <c r="C11" s="35" t="s">
        <v>210</v>
      </c>
      <c r="D11" s="35" t="s">
        <v>172</v>
      </c>
      <c r="E11" s="23" t="s">
        <v>169</v>
      </c>
      <c r="F11" s="35">
        <v>-11.0232067702</v>
      </c>
      <c r="G11" s="35">
        <v>-68.766992073200001</v>
      </c>
      <c r="H11" s="37" t="s">
        <v>196</v>
      </c>
      <c r="I11" s="35" t="s">
        <v>188</v>
      </c>
      <c r="J11" s="35" t="s">
        <v>189</v>
      </c>
      <c r="K11" s="35" t="s">
        <v>190</v>
      </c>
      <c r="L11" s="35">
        <v>1</v>
      </c>
      <c r="M11" s="35">
        <f>VLOOKUP(Tabla1[[#This Row],[establecimiento]],$P$2:$Q$257,2,0)</f>
        <v>1</v>
      </c>
      <c r="N11" s="35">
        <f>Tabla1[[#This Row],[I2_objetivo]]-Tabla1[[#This Row],[I2_realizado]]</f>
        <v>0</v>
      </c>
      <c r="P11" s="1" t="s">
        <v>83</v>
      </c>
      <c r="Q11" s="1">
        <v>1</v>
      </c>
      <c r="R11" s="1" t="str">
        <f>VLOOKUP(P11,Tabla1[[#Data],[#Totals],[establecimiento]],1,0)</f>
        <v>7 DE MARZO</v>
      </c>
    </row>
    <row r="12" spans="1:90" x14ac:dyDescent="0.3">
      <c r="A12" s="34">
        <v>600249</v>
      </c>
      <c r="B12" s="35" t="s">
        <v>344</v>
      </c>
      <c r="C12" s="35" t="s">
        <v>344</v>
      </c>
      <c r="D12" s="35" t="s">
        <v>344</v>
      </c>
      <c r="E12" s="23" t="s">
        <v>109</v>
      </c>
      <c r="F12" s="36">
        <v>-21.5143887634</v>
      </c>
      <c r="G12" s="36">
        <v>-64.7344828393</v>
      </c>
      <c r="H12" s="37" t="s">
        <v>196</v>
      </c>
      <c r="I12" s="35" t="s">
        <v>188</v>
      </c>
      <c r="J12" s="35" t="s">
        <v>189</v>
      </c>
      <c r="K12" s="35" t="s">
        <v>204</v>
      </c>
      <c r="L12" s="35">
        <v>1</v>
      </c>
      <c r="M12" s="35">
        <f>VLOOKUP(Tabla1[[#This Row],[establecimiento]],$P$2:$Q$257,2,0)</f>
        <v>1</v>
      </c>
      <c r="N12" s="35">
        <f>Tabla1[[#This Row],[I2_objetivo]]-Tabla1[[#This Row],[I2_realizado]]</f>
        <v>0</v>
      </c>
      <c r="P12" s="1" t="s">
        <v>11</v>
      </c>
      <c r="Q12" s="1">
        <v>1</v>
      </c>
      <c r="R12" s="1" t="str">
        <f>VLOOKUP(P12,Tabla1[[#Data],[#Totals],[establecimiento]],1,0)</f>
        <v>ACHUMANI</v>
      </c>
    </row>
    <row r="13" spans="1:90" x14ac:dyDescent="0.3">
      <c r="A13" s="34">
        <v>700390</v>
      </c>
      <c r="B13" s="35" t="s">
        <v>197</v>
      </c>
      <c r="C13" s="35" t="s">
        <v>241</v>
      </c>
      <c r="D13" s="35" t="s">
        <v>240</v>
      </c>
      <c r="E13" s="23" t="s">
        <v>136</v>
      </c>
      <c r="F13" s="36">
        <v>-17.2687288453</v>
      </c>
      <c r="G13" s="36">
        <v>-62.556403277199998</v>
      </c>
      <c r="H13" s="37" t="s">
        <v>203</v>
      </c>
      <c r="I13" s="35" t="s">
        <v>188</v>
      </c>
      <c r="J13" s="35" t="s">
        <v>189</v>
      </c>
      <c r="K13" s="35" t="s">
        <v>242</v>
      </c>
      <c r="L13" s="35">
        <v>1</v>
      </c>
      <c r="M13" s="35">
        <f>VLOOKUP(Tabla1[[#This Row],[establecimiento]],$P$2:$Q$257,2,0)</f>
        <v>1</v>
      </c>
      <c r="N13" s="35">
        <f>Tabla1[[#This Row],[I2_objetivo]]-Tabla1[[#This Row],[I2_realizado]]</f>
        <v>0</v>
      </c>
      <c r="P13" s="1" t="s">
        <v>378</v>
      </c>
      <c r="Q13" s="1">
        <v>1</v>
      </c>
      <c r="R13" s="1" t="str">
        <f>VLOOKUP(P13,Tabla1[[#Data],[#Totals],[establecimiento]],1,0)</f>
        <v>AGUA DE CASTILLA</v>
      </c>
    </row>
    <row r="14" spans="1:90" x14ac:dyDescent="0.3">
      <c r="A14" s="34">
        <v>400239</v>
      </c>
      <c r="B14" s="35" t="s">
        <v>184</v>
      </c>
      <c r="C14" s="35" t="s">
        <v>274</v>
      </c>
      <c r="D14" s="35" t="s">
        <v>184</v>
      </c>
      <c r="E14" s="23" t="s">
        <v>83</v>
      </c>
      <c r="F14" s="36">
        <v>-17.986055</v>
      </c>
      <c r="G14" s="36">
        <v>-67.084722999999997</v>
      </c>
      <c r="H14" s="37" t="s">
        <v>196</v>
      </c>
      <c r="I14" s="35" t="s">
        <v>188</v>
      </c>
      <c r="J14" s="35" t="s">
        <v>189</v>
      </c>
      <c r="K14" s="35" t="s">
        <v>204</v>
      </c>
      <c r="L14" s="35">
        <v>1</v>
      </c>
      <c r="M14" s="35">
        <f>VLOOKUP(Tabla1[[#This Row],[establecimiento]],$P$2:$Q$257,2,0)</f>
        <v>1</v>
      </c>
      <c r="N14" s="35">
        <f>Tabla1[[#This Row],[I2_objetivo]]-Tabla1[[#This Row],[I2_realizado]]</f>
        <v>0</v>
      </c>
      <c r="P14" s="1" t="s">
        <v>47</v>
      </c>
      <c r="Q14" s="1">
        <v>1</v>
      </c>
      <c r="R14" s="1" t="str">
        <f>VLOOKUP(P14,Tabla1[[#Data],[#Totals],[establecimiento]],1,0)</f>
        <v>ALALAY</v>
      </c>
    </row>
    <row r="15" spans="1:90" x14ac:dyDescent="0.3">
      <c r="A15" s="34">
        <v>200042</v>
      </c>
      <c r="B15" s="35" t="s">
        <v>193</v>
      </c>
      <c r="C15" s="35" t="s">
        <v>264</v>
      </c>
      <c r="D15" s="35" t="s">
        <v>193</v>
      </c>
      <c r="E15" s="23" t="s">
        <v>11</v>
      </c>
      <c r="F15" s="36">
        <v>-16.5140362886</v>
      </c>
      <c r="G15" s="36">
        <v>-68.0597700366</v>
      </c>
      <c r="H15" s="37" t="s">
        <v>196</v>
      </c>
      <c r="I15" s="35" t="s">
        <v>188</v>
      </c>
      <c r="J15" s="35" t="s">
        <v>189</v>
      </c>
      <c r="K15" s="35" t="s">
        <v>190</v>
      </c>
      <c r="L15" s="35">
        <v>1</v>
      </c>
      <c r="M15" s="35">
        <f>VLOOKUP(Tabla1[[#This Row],[establecimiento]],$P$2:$Q$257,2,0)</f>
        <v>1</v>
      </c>
      <c r="N15" s="35">
        <f>Tabla1[[#This Row],[I2_objetivo]]-Tabla1[[#This Row],[I2_realizado]]</f>
        <v>0</v>
      </c>
      <c r="P15" s="1" t="s">
        <v>48</v>
      </c>
      <c r="Q15" s="1">
        <v>1</v>
      </c>
      <c r="R15" s="1" t="str">
        <f>VLOOKUP(P15,Tabla1[[#Data],[#Totals],[establecimiento]],1,0)</f>
        <v>ALTO COCHABAMBA</v>
      </c>
    </row>
    <row r="16" spans="1:90" x14ac:dyDescent="0.3">
      <c r="A16" s="38" t="s">
        <v>377</v>
      </c>
      <c r="B16" s="35" t="s">
        <v>95</v>
      </c>
      <c r="C16" s="35" t="s">
        <v>361</v>
      </c>
      <c r="D16" s="35" t="s">
        <v>376</v>
      </c>
      <c r="E16" s="23" t="s">
        <v>378</v>
      </c>
      <c r="F16" s="36">
        <v>-19.770202759436199</v>
      </c>
      <c r="G16" s="36">
        <v>-65.988791790430895</v>
      </c>
      <c r="H16" s="37" t="s">
        <v>187</v>
      </c>
      <c r="I16" s="35" t="s">
        <v>188</v>
      </c>
      <c r="J16" s="35" t="s">
        <v>188</v>
      </c>
      <c r="K16" s="35" t="s">
        <v>204</v>
      </c>
      <c r="L16" s="35">
        <v>1</v>
      </c>
      <c r="M16" s="35">
        <f>VLOOKUP(Tabla1[[#This Row],[establecimiento]],$P$2:$Q$257,2,0)</f>
        <v>1</v>
      </c>
      <c r="N16" s="35">
        <f>Tabla1[[#This Row],[I2_objetivo]]-Tabla1[[#This Row],[I2_realizado]]</f>
        <v>0</v>
      </c>
      <c r="P16" s="1" t="s">
        <v>12</v>
      </c>
      <c r="Q16" s="1">
        <v>1</v>
      </c>
      <c r="R16" s="1" t="str">
        <f>VLOOKUP(P16,Tabla1[[#Data],[#Totals],[establecimiento]],1,0)</f>
        <v>ALTO IRPAVI</v>
      </c>
    </row>
    <row r="17" spans="1:90" x14ac:dyDescent="0.3">
      <c r="A17" s="34">
        <v>300003</v>
      </c>
      <c r="B17" s="35" t="s">
        <v>200</v>
      </c>
      <c r="C17" s="35" t="s">
        <v>215</v>
      </c>
      <c r="D17" s="35" t="s">
        <v>200</v>
      </c>
      <c r="E17" s="23" t="s">
        <v>47</v>
      </c>
      <c r="F17" s="36">
        <v>-17.421998392300001</v>
      </c>
      <c r="G17" s="36">
        <v>-66.137566107300003</v>
      </c>
      <c r="H17" s="37" t="s">
        <v>203</v>
      </c>
      <c r="I17" s="35" t="s">
        <v>188</v>
      </c>
      <c r="J17" s="35" t="s">
        <v>189</v>
      </c>
      <c r="K17" s="35" t="s">
        <v>204</v>
      </c>
      <c r="L17" s="35">
        <v>1</v>
      </c>
      <c r="M17" s="35">
        <f>VLOOKUP(Tabla1[[#This Row],[establecimiento]],$P$2:$Q$257,2,0)</f>
        <v>1</v>
      </c>
      <c r="N17" s="35">
        <f>Tabla1[[#This Row],[I2_objetivo]]-Tabla1[[#This Row],[I2_realizado]]</f>
        <v>0</v>
      </c>
      <c r="P17" s="1" t="s">
        <v>5</v>
      </c>
      <c r="Q17" s="1">
        <v>1</v>
      </c>
      <c r="R17" s="1" t="str">
        <f>VLOOKUP(P17,Tabla1[[#Data],[#Totals],[establecimiento]],1,0)</f>
        <v>ALTO OBRAJES</v>
      </c>
    </row>
    <row r="18" spans="1:90" x14ac:dyDescent="0.3">
      <c r="A18" s="34">
        <v>300005</v>
      </c>
      <c r="B18" s="35" t="s">
        <v>200</v>
      </c>
      <c r="C18" s="35" t="s">
        <v>215</v>
      </c>
      <c r="D18" s="35" t="s">
        <v>200</v>
      </c>
      <c r="E18" s="23" t="s">
        <v>48</v>
      </c>
      <c r="F18" s="36">
        <v>-17.424581859500002</v>
      </c>
      <c r="G18" s="36">
        <v>-66.149222652000006</v>
      </c>
      <c r="H18" s="37" t="s">
        <v>196</v>
      </c>
      <c r="I18" s="35" t="s">
        <v>188</v>
      </c>
      <c r="J18" s="35" t="s">
        <v>189</v>
      </c>
      <c r="K18" s="35" t="s">
        <v>190</v>
      </c>
      <c r="L18" s="35">
        <v>1</v>
      </c>
      <c r="M18" s="35">
        <f>VLOOKUP(Tabla1[[#This Row],[establecimiento]],$P$2:$Q$257,2,0)</f>
        <v>1</v>
      </c>
      <c r="N18" s="35">
        <f>Tabla1[[#This Row],[I2_objetivo]]-Tabla1[[#This Row],[I2_realizado]]</f>
        <v>0</v>
      </c>
      <c r="P18" s="1" t="s">
        <v>236</v>
      </c>
      <c r="Q18" s="1">
        <v>1</v>
      </c>
      <c r="R18" s="1" t="str">
        <f>VLOOKUP(P18,Tabla1[[#Data],[#Totals],[establecimiento]],1,0)</f>
        <v>ALTO PAGADOR</v>
      </c>
    </row>
    <row r="19" spans="1:90" x14ac:dyDescent="0.3">
      <c r="A19" s="34">
        <v>200109</v>
      </c>
      <c r="B19" s="35" t="s">
        <v>193</v>
      </c>
      <c r="C19" s="35" t="s">
        <v>264</v>
      </c>
      <c r="D19" s="35" t="s">
        <v>193</v>
      </c>
      <c r="E19" s="23" t="s">
        <v>12</v>
      </c>
      <c r="F19" s="36">
        <v>-16.5155749999</v>
      </c>
      <c r="G19" s="36">
        <v>-68.084461999799998</v>
      </c>
      <c r="H19" s="37" t="s">
        <v>196</v>
      </c>
      <c r="I19" s="35" t="s">
        <v>188</v>
      </c>
      <c r="J19" s="35" t="s">
        <v>189</v>
      </c>
      <c r="K19" s="35" t="s">
        <v>190</v>
      </c>
      <c r="L19" s="35">
        <v>1</v>
      </c>
      <c r="M19" s="35">
        <f>VLOOKUP(Tabla1[[#This Row],[establecimiento]],$P$2:$Q$257,2,0)</f>
        <v>1</v>
      </c>
      <c r="N19" s="35">
        <f>Tabla1[[#This Row],[I2_objetivo]]-Tabla1[[#This Row],[I2_realizado]]</f>
        <v>0</v>
      </c>
      <c r="P19" s="1" t="s">
        <v>81</v>
      </c>
      <c r="Q19" s="1">
        <v>1</v>
      </c>
      <c r="R19" s="1" t="str">
        <f>VLOOKUP(P19,Tabla1[[#Data],[#Totals],[establecimiento]],1,0)</f>
        <v>AMBULATORIO SOCAMANI</v>
      </c>
    </row>
    <row r="20" spans="1:90" x14ac:dyDescent="0.3">
      <c r="A20" s="34">
        <v>200003</v>
      </c>
      <c r="B20" s="35" t="s">
        <v>193</v>
      </c>
      <c r="C20" s="35" t="s">
        <v>264</v>
      </c>
      <c r="D20" s="35" t="s">
        <v>193</v>
      </c>
      <c r="E20" s="23" t="s">
        <v>5</v>
      </c>
      <c r="F20" s="35">
        <v>-16.523795000300002</v>
      </c>
      <c r="G20" s="35">
        <v>-68.105933999900003</v>
      </c>
      <c r="H20" s="37" t="s">
        <v>196</v>
      </c>
      <c r="I20" s="35" t="s">
        <v>188</v>
      </c>
      <c r="J20" s="35" t="s">
        <v>189</v>
      </c>
      <c r="K20" s="35" t="s">
        <v>190</v>
      </c>
      <c r="L20" s="35">
        <v>1</v>
      </c>
      <c r="M20" s="35">
        <f>VLOOKUP(Tabla1[[#This Row],[establecimiento]],$P$2:$Q$257,2,0)</f>
        <v>1</v>
      </c>
      <c r="N20" s="35">
        <f>Tabla1[[#This Row],[I2_objetivo]]-Tabla1[[#This Row],[I2_realizado]]</f>
        <v>0</v>
      </c>
      <c r="P20" s="1" t="s">
        <v>85</v>
      </c>
      <c r="Q20" s="1">
        <v>1</v>
      </c>
      <c r="R20" s="1" t="str">
        <f>VLOOKUP(P20,Tabla1[[#Data],[#Totals],[establecimiento]],1,0)</f>
        <v>ANTEQUERA (VIRGEN DEL ROSARIO)</v>
      </c>
    </row>
    <row r="21" spans="1:90" x14ac:dyDescent="0.3">
      <c r="A21" s="34">
        <v>300064</v>
      </c>
      <c r="B21" s="35" t="s">
        <v>200</v>
      </c>
      <c r="C21" s="35" t="s">
        <v>215</v>
      </c>
      <c r="D21" s="35" t="s">
        <v>200</v>
      </c>
      <c r="E21" s="23" t="s">
        <v>236</v>
      </c>
      <c r="F21" s="36">
        <v>-17.437287999999999</v>
      </c>
      <c r="G21" s="36">
        <v>-66.116933000000003</v>
      </c>
      <c r="H21" s="37"/>
      <c r="I21" s="35" t="s">
        <v>188</v>
      </c>
      <c r="J21" s="35" t="s">
        <v>189</v>
      </c>
      <c r="K21" s="35" t="s">
        <v>190</v>
      </c>
      <c r="L21" s="35">
        <v>1</v>
      </c>
      <c r="M21" s="35">
        <f>VLOOKUP(Tabla1[[#This Row],[establecimiento]],$P$2:$Q$257,2,0)</f>
        <v>1</v>
      </c>
      <c r="N21" s="35">
        <f>Tabla1[[#This Row],[I2_objetivo]]-Tabla1[[#This Row],[I2_realizado]]</f>
        <v>0</v>
      </c>
      <c r="P21" s="1" t="s">
        <v>68</v>
      </c>
      <c r="Q21" s="1">
        <v>1</v>
      </c>
      <c r="R21" s="1" t="str">
        <f>VLOOKUP(P21,Tabla1[[#Data],[#Totals],[establecimiento]],1,0)</f>
        <v>ASISTENCIA PUBLICA</v>
      </c>
    </row>
    <row r="22" spans="1:90" x14ac:dyDescent="0.3">
      <c r="A22" s="34">
        <v>400230</v>
      </c>
      <c r="B22" s="35" t="s">
        <v>184</v>
      </c>
      <c r="C22" s="35" t="s">
        <v>274</v>
      </c>
      <c r="D22" s="35" t="s">
        <v>184</v>
      </c>
      <c r="E22" s="23" t="s">
        <v>81</v>
      </c>
      <c r="F22" s="36">
        <v>-17.971150000000002</v>
      </c>
      <c r="G22" s="36">
        <v>-67.048990000000003</v>
      </c>
      <c r="H22" s="37" t="s">
        <v>196</v>
      </c>
      <c r="I22" s="35" t="s">
        <v>188</v>
      </c>
      <c r="J22" s="35" t="s">
        <v>189</v>
      </c>
      <c r="K22" s="35" t="s">
        <v>190</v>
      </c>
      <c r="L22" s="35">
        <v>1</v>
      </c>
      <c r="M22" s="35">
        <f>VLOOKUP(Tabla1[[#This Row],[establecimiento]],$P$2:$Q$257,2,0)</f>
        <v>1</v>
      </c>
      <c r="N22" s="35">
        <f>Tabla1[[#This Row],[I2_objetivo]]-Tabla1[[#This Row],[I2_realizado]]</f>
        <v>0</v>
      </c>
      <c r="P22" s="1" t="s">
        <v>75</v>
      </c>
      <c r="Q22" s="1">
        <v>1</v>
      </c>
      <c r="R22" s="1" t="str">
        <f>VLOOKUP(P22,Tabla1[[#Data],[#Totals],[establecimiento]],1,0)</f>
        <v>AURORA</v>
      </c>
    </row>
    <row r="23" spans="1:90" x14ac:dyDescent="0.3">
      <c r="A23" s="34">
        <v>400091</v>
      </c>
      <c r="B23" s="35" t="s">
        <v>184</v>
      </c>
      <c r="C23" s="35" t="s">
        <v>192</v>
      </c>
      <c r="D23" s="35" t="s">
        <v>191</v>
      </c>
      <c r="E23" s="23" t="s">
        <v>85</v>
      </c>
      <c r="F23" s="36">
        <v>-18.479402544599999</v>
      </c>
      <c r="G23" s="36">
        <v>-66.839648609299999</v>
      </c>
      <c r="H23" s="37" t="s">
        <v>187</v>
      </c>
      <c r="I23" s="35" t="s">
        <v>188</v>
      </c>
      <c r="J23" s="35" t="s">
        <v>189</v>
      </c>
      <c r="K23" s="35" t="s">
        <v>190</v>
      </c>
      <c r="L23" s="35">
        <v>1</v>
      </c>
      <c r="M23" s="35">
        <f>VLOOKUP(Tabla1[[#This Row],[establecimiento]],$P$2:$Q$257,2,0)</f>
        <v>1</v>
      </c>
      <c r="N23" s="35">
        <f>Tabla1[[#This Row],[I2_objetivo]]-Tabla1[[#This Row],[I2_realizado]]</f>
        <v>0</v>
      </c>
      <c r="P23" s="1" t="s">
        <v>88</v>
      </c>
      <c r="Q23" s="1">
        <v>1</v>
      </c>
      <c r="R23" s="1" t="str">
        <f>VLOOKUP(P23,Tabla1[[#Data],[#Totals],[establecimiento]],1,0)</f>
        <v>AVAROA</v>
      </c>
    </row>
    <row r="24" spans="1:90" s="6" customFormat="1" x14ac:dyDescent="0.3">
      <c r="A24" s="39">
        <v>400007</v>
      </c>
      <c r="B24" s="40" t="s">
        <v>184</v>
      </c>
      <c r="C24" s="39" t="s">
        <v>274</v>
      </c>
      <c r="D24" s="39" t="s">
        <v>184</v>
      </c>
      <c r="E24" s="24" t="s">
        <v>68</v>
      </c>
      <c r="F24" s="41">
        <v>-17.9689718982</v>
      </c>
      <c r="G24" s="41">
        <v>-67.115786923800002</v>
      </c>
      <c r="H24" s="42" t="s">
        <v>196</v>
      </c>
      <c r="I24" s="39" t="s">
        <v>188</v>
      </c>
      <c r="J24" s="39" t="s">
        <v>189</v>
      </c>
      <c r="K24" s="39" t="s">
        <v>190</v>
      </c>
      <c r="L24" s="40">
        <v>1</v>
      </c>
      <c r="M24" s="35">
        <f>VLOOKUP(Tabla1[[#This Row],[establecimiento]],$P$2:$Q$257,2,0)</f>
        <v>1</v>
      </c>
      <c r="N24" s="35">
        <f>Tabla1[[#This Row],[I2_objetivo]]-Tabla1[[#This Row],[I2_realizado]]</f>
        <v>0</v>
      </c>
      <c r="O24" s="1"/>
      <c r="P24" s="1" t="s">
        <v>91</v>
      </c>
      <c r="Q24" s="1">
        <v>1</v>
      </c>
      <c r="R24" s="1" t="str">
        <f>VLOOKUP(P24,Tabla1[[#Data],[#Totals],[establecimiento]],1,0)</f>
        <v>AZANGARO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spans="1:90" s="6" customFormat="1" x14ac:dyDescent="0.3">
      <c r="A25" s="39">
        <v>400168</v>
      </c>
      <c r="B25" s="40" t="s">
        <v>184</v>
      </c>
      <c r="C25" s="39" t="s">
        <v>274</v>
      </c>
      <c r="D25" s="39" t="s">
        <v>184</v>
      </c>
      <c r="E25" s="24" t="s">
        <v>75</v>
      </c>
      <c r="F25" s="41">
        <v>-17.9125830003</v>
      </c>
      <c r="G25" s="43">
        <v>-67.126176000000001</v>
      </c>
      <c r="H25" s="42" t="s">
        <v>196</v>
      </c>
      <c r="I25" s="39" t="s">
        <v>188</v>
      </c>
      <c r="J25" s="39" t="s">
        <v>189</v>
      </c>
      <c r="K25" s="39" t="s">
        <v>190</v>
      </c>
      <c r="L25" s="40">
        <v>1</v>
      </c>
      <c r="M25" s="35">
        <f>VLOOKUP(Tabla1[[#This Row],[establecimiento]],$P$2:$Q$257,2,0)</f>
        <v>1</v>
      </c>
      <c r="N25" s="35">
        <f>Tabla1[[#This Row],[I2_objetivo]]-Tabla1[[#This Row],[I2_realizado]]</f>
        <v>0</v>
      </c>
      <c r="O25" s="1"/>
      <c r="P25" s="1" t="s">
        <v>13</v>
      </c>
      <c r="Q25" s="1">
        <v>1</v>
      </c>
      <c r="R25" s="1" t="str">
        <f>VLOOKUP(P25,Tabla1[[#Data],[#Totals],[establecimiento]],1,0)</f>
        <v>BAJO LLOJETA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</row>
    <row r="26" spans="1:90" s="5" customFormat="1" x14ac:dyDescent="0.3">
      <c r="A26" s="44">
        <v>400119</v>
      </c>
      <c r="B26" s="35" t="s">
        <v>184</v>
      </c>
      <c r="C26" s="45" t="s">
        <v>186</v>
      </c>
      <c r="D26" s="45" t="s">
        <v>185</v>
      </c>
      <c r="E26" s="25" t="s">
        <v>88</v>
      </c>
      <c r="F26" s="36">
        <v>-18.873345000099999</v>
      </c>
      <c r="G26" s="36">
        <v>-67.501389000100005</v>
      </c>
      <c r="H26" s="46" t="s">
        <v>187</v>
      </c>
      <c r="I26" s="45" t="s">
        <v>188</v>
      </c>
      <c r="J26" s="45" t="s">
        <v>189</v>
      </c>
      <c r="K26" s="45" t="s">
        <v>190</v>
      </c>
      <c r="L26" s="35">
        <v>1</v>
      </c>
      <c r="M26" s="35">
        <f>VLOOKUP(Tabla1[[#This Row],[establecimiento]],$P$2:$Q$257,2,0)</f>
        <v>1</v>
      </c>
      <c r="N26" s="35">
        <f>Tabla1[[#This Row],[I2_objetivo]]-Tabla1[[#This Row],[I2_realizado]]</f>
        <v>0</v>
      </c>
      <c r="O26" s="1"/>
      <c r="P26" s="1" t="s">
        <v>116</v>
      </c>
      <c r="Q26" s="1">
        <v>1</v>
      </c>
      <c r="R26" s="1" t="str">
        <f>VLOOKUP(P26,Tabla1[[#Data],[#Totals],[establecimiento]],1,0)</f>
        <v>BARRIO NUEVO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</row>
    <row r="27" spans="1:90" x14ac:dyDescent="0.3">
      <c r="A27" s="34">
        <v>500006</v>
      </c>
      <c r="B27" s="35" t="s">
        <v>95</v>
      </c>
      <c r="C27" s="35" t="s">
        <v>286</v>
      </c>
      <c r="D27" s="35" t="s">
        <v>95</v>
      </c>
      <c r="E27" s="23" t="s">
        <v>91</v>
      </c>
      <c r="F27" s="47">
        <v>-19.490330615481401</v>
      </c>
      <c r="G27" s="47">
        <v>-65.666280829992004</v>
      </c>
      <c r="H27" s="37" t="s">
        <v>187</v>
      </c>
      <c r="I27" s="35" t="s">
        <v>188</v>
      </c>
      <c r="J27" s="35" t="s">
        <v>189</v>
      </c>
      <c r="K27" s="35" t="s">
        <v>190</v>
      </c>
      <c r="L27" s="35">
        <v>1</v>
      </c>
      <c r="M27" s="35">
        <f>VLOOKUP(Tabla1[[#This Row],[establecimiento]],$P$2:$Q$257,2,0)</f>
        <v>1</v>
      </c>
      <c r="N27" s="35">
        <f>Tabla1[[#This Row],[I2_objetivo]]-Tabla1[[#This Row],[I2_realizado]]</f>
        <v>0</v>
      </c>
      <c r="P27" s="1" t="s">
        <v>338</v>
      </c>
      <c r="Q27" s="1">
        <v>1</v>
      </c>
      <c r="R27" s="1" t="str">
        <f>VLOOKUP(P27,Tabla1[[#Data],[#Totals],[establecimiento]],1,0)</f>
        <v>BELEN</v>
      </c>
    </row>
    <row r="28" spans="1:90" x14ac:dyDescent="0.3">
      <c r="A28" s="34">
        <v>200653</v>
      </c>
      <c r="B28" s="35" t="s">
        <v>193</v>
      </c>
      <c r="C28" s="35" t="s">
        <v>264</v>
      </c>
      <c r="D28" s="35" t="s">
        <v>193</v>
      </c>
      <c r="E28" s="23" t="s">
        <v>13</v>
      </c>
      <c r="F28" s="36">
        <v>-16.525697999999998</v>
      </c>
      <c r="G28" s="36">
        <v>-68.117260999699994</v>
      </c>
      <c r="H28" s="37" t="s">
        <v>188</v>
      </c>
      <c r="I28" s="35" t="s">
        <v>188</v>
      </c>
      <c r="J28" s="35" t="s">
        <v>189</v>
      </c>
      <c r="K28" s="35" t="s">
        <v>204</v>
      </c>
      <c r="L28" s="35">
        <v>1</v>
      </c>
      <c r="M28" s="35">
        <f>VLOOKUP(Tabla1[[#This Row],[establecimiento]],$P$2:$Q$257,2,0)</f>
        <v>1</v>
      </c>
      <c r="N28" s="35">
        <f>Tabla1[[#This Row],[I2_objetivo]]-Tabla1[[#This Row],[I2_realizado]]</f>
        <v>0</v>
      </c>
      <c r="P28" s="1" t="s">
        <v>7</v>
      </c>
      <c r="Q28" s="1">
        <v>1</v>
      </c>
      <c r="R28" s="1" t="str">
        <f>VLOOKUP(P28,Tabla1[[#Data],[#Totals],[establecimiento]],1,0)</f>
        <v>BELLA VISTA</v>
      </c>
    </row>
    <row r="29" spans="1:90" x14ac:dyDescent="0.3">
      <c r="A29" s="34">
        <v>600214</v>
      </c>
      <c r="B29" s="35" t="s">
        <v>344</v>
      </c>
      <c r="C29" s="35" t="s">
        <v>359</v>
      </c>
      <c r="D29" s="35" t="s">
        <v>359</v>
      </c>
      <c r="E29" s="23" t="s">
        <v>116</v>
      </c>
      <c r="F29" s="36">
        <v>-22.0386433854</v>
      </c>
      <c r="G29" s="36">
        <v>-63.684216964900003</v>
      </c>
      <c r="H29" s="37" t="s">
        <v>196</v>
      </c>
      <c r="I29" s="35" t="s">
        <v>188</v>
      </c>
      <c r="J29" s="35" t="s">
        <v>189</v>
      </c>
      <c r="K29" s="35" t="s">
        <v>204</v>
      </c>
      <c r="L29" s="35">
        <v>1</v>
      </c>
      <c r="M29" s="35">
        <f>VLOOKUP(Tabla1[[#This Row],[establecimiento]],$P$2:$Q$257,2,0)</f>
        <v>1</v>
      </c>
      <c r="N29" s="35">
        <f>Tabla1[[#This Row],[I2_objetivo]]-Tabla1[[#This Row],[I2_realizado]]</f>
        <v>0</v>
      </c>
      <c r="P29" s="1" t="s">
        <v>162</v>
      </c>
      <c r="Q29" s="1">
        <v>1</v>
      </c>
      <c r="R29" s="1" t="str">
        <f>VLOOKUP(P29,Tabla1[[#Data],[#Totals],[establecimiento]],1,0)</f>
        <v>BENEDICTO VINCENTI ZAMBRANA</v>
      </c>
    </row>
    <row r="30" spans="1:90" x14ac:dyDescent="0.3">
      <c r="A30" s="34">
        <v>100423</v>
      </c>
      <c r="B30" s="35" t="s">
        <v>330</v>
      </c>
      <c r="C30" s="35" t="s">
        <v>335</v>
      </c>
      <c r="D30" s="35" t="s">
        <v>367</v>
      </c>
      <c r="E30" s="23" t="s">
        <v>338</v>
      </c>
      <c r="F30" s="35">
        <v>-19.025041999999999</v>
      </c>
      <c r="G30" s="35">
        <v>-65.299762999999999</v>
      </c>
      <c r="H30" s="37" t="s">
        <v>203</v>
      </c>
      <c r="I30" s="35" t="s">
        <v>312</v>
      </c>
      <c r="J30" s="35" t="s">
        <v>331</v>
      </c>
      <c r="K30" s="35" t="s">
        <v>313</v>
      </c>
      <c r="L30" s="35">
        <v>1</v>
      </c>
      <c r="M30" s="35">
        <f>VLOOKUP(Tabla1[[#This Row],[establecimiento]],$P$2:$Q$257,2,0)</f>
        <v>1</v>
      </c>
      <c r="N30" s="35">
        <f>Tabla1[[#This Row],[I2_objetivo]]-Tabla1[[#This Row],[I2_realizado]]</f>
        <v>0</v>
      </c>
      <c r="P30" s="1" t="s">
        <v>176</v>
      </c>
      <c r="Q30" s="1">
        <v>1</v>
      </c>
      <c r="R30" s="1" t="str">
        <f>VLOOKUP(P30,Tabla1[[#Data],[#Totals],[establecimiento]],1,0)</f>
        <v>BLANCA FLOR</v>
      </c>
    </row>
    <row r="31" spans="1:90" x14ac:dyDescent="0.3">
      <c r="A31" s="34">
        <v>200020</v>
      </c>
      <c r="B31" s="35" t="s">
        <v>193</v>
      </c>
      <c r="C31" s="35" t="s">
        <v>264</v>
      </c>
      <c r="D31" s="35" t="s">
        <v>193</v>
      </c>
      <c r="E31" s="23" t="s">
        <v>7</v>
      </c>
      <c r="F31" s="36">
        <v>-16.5303460003</v>
      </c>
      <c r="G31" s="36">
        <v>-68.094921000100001</v>
      </c>
      <c r="H31" s="37" t="s">
        <v>203</v>
      </c>
      <c r="I31" s="35" t="s">
        <v>188</v>
      </c>
      <c r="J31" s="35" t="s">
        <v>189</v>
      </c>
      <c r="K31" s="35" t="s">
        <v>190</v>
      </c>
      <c r="L31" s="35">
        <v>1</v>
      </c>
      <c r="M31" s="35">
        <f>VLOOKUP(Tabla1[[#This Row],[establecimiento]],$P$2:$Q$257,2,0)</f>
        <v>1</v>
      </c>
      <c r="N31" s="35">
        <f>Tabla1[[#This Row],[I2_objetivo]]-Tabla1[[#This Row],[I2_realizado]]</f>
        <v>0</v>
      </c>
      <c r="P31" s="1" t="s">
        <v>10</v>
      </c>
      <c r="Q31" s="1">
        <v>1</v>
      </c>
      <c r="R31" s="1" t="str">
        <f>VLOOKUP(P31,Tabla1[[#Data],[#Totals],[establecimiento]],1,0)</f>
        <v>BOLOGNIA</v>
      </c>
    </row>
    <row r="32" spans="1:90" x14ac:dyDescent="0.3">
      <c r="A32" s="34">
        <v>800098</v>
      </c>
      <c r="B32" s="35" t="s">
        <v>249</v>
      </c>
      <c r="C32" s="35" t="s">
        <v>251</v>
      </c>
      <c r="D32" s="35" t="s">
        <v>250</v>
      </c>
      <c r="E32" s="23" t="s">
        <v>162</v>
      </c>
      <c r="F32" s="35">
        <v>-13.3206543295</v>
      </c>
      <c r="G32" s="35">
        <v>-65.2510802961</v>
      </c>
      <c r="H32" s="37" t="s">
        <v>187</v>
      </c>
      <c r="I32" s="35" t="s">
        <v>188</v>
      </c>
      <c r="J32" s="35" t="s">
        <v>189</v>
      </c>
      <c r="K32" s="35" t="s">
        <v>204</v>
      </c>
      <c r="L32" s="35">
        <v>1</v>
      </c>
      <c r="M32" s="35">
        <f>VLOOKUP(Tabla1[[#This Row],[establecimiento]],$P$2:$Q$257,2,0)</f>
        <v>1</v>
      </c>
      <c r="N32" s="35">
        <f>Tabla1[[#This Row],[I2_objetivo]]-Tabla1[[#This Row],[I2_realizado]]</f>
        <v>0</v>
      </c>
      <c r="P32" s="1" t="s">
        <v>15</v>
      </c>
      <c r="Q32" s="1">
        <v>1</v>
      </c>
      <c r="R32" s="1" t="str">
        <f>VLOOKUP(P32,Tabla1[[#Data],[#Totals],[establecimiento]],1,0)</f>
        <v>BRASIL</v>
      </c>
    </row>
    <row r="33" spans="1:18" x14ac:dyDescent="0.3">
      <c r="A33" s="38">
        <v>900041</v>
      </c>
      <c r="B33" s="35" t="s">
        <v>209</v>
      </c>
      <c r="C33" s="35" t="s">
        <v>259</v>
      </c>
      <c r="D33" s="35" t="s">
        <v>305</v>
      </c>
      <c r="E33" s="23" t="s">
        <v>176</v>
      </c>
      <c r="F33" s="35">
        <v>-11.7252777483</v>
      </c>
      <c r="G33" s="35">
        <v>-66.933057754800004</v>
      </c>
      <c r="H33" s="37" t="s">
        <v>261</v>
      </c>
      <c r="I33" s="35" t="s">
        <v>188</v>
      </c>
      <c r="J33" s="35" t="s">
        <v>189</v>
      </c>
      <c r="K33" s="35" t="s">
        <v>190</v>
      </c>
      <c r="L33" s="35">
        <v>1</v>
      </c>
      <c r="M33" s="35">
        <f>VLOOKUP(Tabla1[[#This Row],[establecimiento]],$P$2:$Q$257,2,0)</f>
        <v>1</v>
      </c>
      <c r="N33" s="35">
        <f>Tabla1[[#This Row],[I2_objetivo]]-Tabla1[[#This Row],[I2_realizado]]</f>
        <v>0</v>
      </c>
      <c r="P33" s="1" t="s">
        <v>60</v>
      </c>
      <c r="Q33" s="1">
        <v>1</v>
      </c>
      <c r="R33" s="1" t="str">
        <f>VLOOKUP(P33,Tabla1[[#Data],[#Totals],[establecimiento]],1,0)</f>
        <v>C.S INTEGRAL 1RO DE MAYO</v>
      </c>
    </row>
    <row r="34" spans="1:18" x14ac:dyDescent="0.3">
      <c r="A34" s="34">
        <v>200027</v>
      </c>
      <c r="B34" s="35" t="s">
        <v>193</v>
      </c>
      <c r="C34" s="35" t="s">
        <v>264</v>
      </c>
      <c r="D34" s="35" t="s">
        <v>193</v>
      </c>
      <c r="E34" s="23" t="s">
        <v>10</v>
      </c>
      <c r="F34" s="36">
        <v>-16.520239</v>
      </c>
      <c r="G34" s="36">
        <v>-68.090188000400005</v>
      </c>
      <c r="H34" s="37" t="s">
        <v>188</v>
      </c>
      <c r="I34" s="35" t="s">
        <v>188</v>
      </c>
      <c r="J34" s="35" t="s">
        <v>368</v>
      </c>
      <c r="K34" s="35" t="s">
        <v>368</v>
      </c>
      <c r="L34" s="35">
        <v>1</v>
      </c>
      <c r="M34" s="35">
        <f>VLOOKUP(Tabla1[[#This Row],[establecimiento]],$P$2:$Q$257,2,0)</f>
        <v>1</v>
      </c>
      <c r="N34" s="35">
        <f>Tabla1[[#This Row],[I2_objetivo]]-Tabla1[[#This Row],[I2_realizado]]</f>
        <v>0</v>
      </c>
      <c r="P34" s="1" t="s">
        <v>278</v>
      </c>
      <c r="Q34" s="1">
        <v>1</v>
      </c>
      <c r="R34" s="1" t="str">
        <f>VLOOKUP(P34,Tabla1[[#Data],[#Totals],[establecimiento]],1,0)</f>
        <v>C.S. CAJA BANCARIA (ORU)</v>
      </c>
    </row>
    <row r="35" spans="1:18" x14ac:dyDescent="0.3">
      <c r="A35" s="34">
        <v>200156</v>
      </c>
      <c r="B35" s="35" t="s">
        <v>193</v>
      </c>
      <c r="C35" s="35" t="s">
        <v>244</v>
      </c>
      <c r="D35" s="35" t="s">
        <v>243</v>
      </c>
      <c r="E35" s="23" t="s">
        <v>15</v>
      </c>
      <c r="F35" s="36">
        <v>-16.493565770899998</v>
      </c>
      <c r="G35" s="36">
        <v>-68.208687415300005</v>
      </c>
      <c r="H35" s="37" t="s">
        <v>196</v>
      </c>
      <c r="I35" s="35" t="s">
        <v>188</v>
      </c>
      <c r="J35" s="35" t="s">
        <v>189</v>
      </c>
      <c r="K35" s="35" t="s">
        <v>190</v>
      </c>
      <c r="L35" s="35">
        <v>1</v>
      </c>
      <c r="M35" s="35">
        <f>VLOOKUP(Tabla1[[#This Row],[establecimiento]],$P$2:$Q$257,2,0)</f>
        <v>1</v>
      </c>
      <c r="N35" s="35">
        <f>Tabla1[[#This Row],[I2_objetivo]]-Tabla1[[#This Row],[I2_realizado]]</f>
        <v>0</v>
      </c>
      <c r="P35" s="1" t="s">
        <v>275</v>
      </c>
      <c r="Q35" s="1">
        <v>1</v>
      </c>
      <c r="R35" s="1" t="str">
        <f>VLOOKUP(P35,Tabla1[[#Data],[#Totals],[establecimiento]],1,0)</f>
        <v>C.S. CNS POLICONSULTORIO 10 DE FEBRERO</v>
      </c>
    </row>
    <row r="36" spans="1:18" x14ac:dyDescent="0.3">
      <c r="A36" s="34">
        <v>300642</v>
      </c>
      <c r="B36" s="35" t="s">
        <v>200</v>
      </c>
      <c r="C36" s="35" t="s">
        <v>215</v>
      </c>
      <c r="D36" s="35" t="s">
        <v>200</v>
      </c>
      <c r="E36" s="23" t="s">
        <v>60</v>
      </c>
      <c r="F36" s="36">
        <v>-17.4713562799</v>
      </c>
      <c r="G36" s="36">
        <v>-66.209381964800002</v>
      </c>
      <c r="H36" s="37" t="s">
        <v>203</v>
      </c>
      <c r="I36" s="35" t="s">
        <v>188</v>
      </c>
      <c r="J36" s="35" t="s">
        <v>189</v>
      </c>
      <c r="K36" s="35" t="s">
        <v>190</v>
      </c>
      <c r="L36" s="35">
        <v>1</v>
      </c>
      <c r="M36" s="35">
        <f>VLOOKUP(Tabla1[[#This Row],[establecimiento]],$P$2:$Q$257,2,0)</f>
        <v>1</v>
      </c>
      <c r="N36" s="35">
        <f>Tabla1[[#This Row],[I2_objetivo]]-Tabla1[[#This Row],[I2_realizado]]</f>
        <v>0</v>
      </c>
      <c r="P36" s="1" t="s">
        <v>217</v>
      </c>
      <c r="Q36" s="1">
        <v>1</v>
      </c>
      <c r="R36" s="1" t="str">
        <f>VLOOKUP(P36,Tabla1[[#Data],[#Totals],[establecimiento]],1,0)</f>
        <v>C.S. MINEROS SAN JUAN</v>
      </c>
    </row>
    <row r="37" spans="1:18" x14ac:dyDescent="0.3">
      <c r="A37" s="34">
        <v>400171</v>
      </c>
      <c r="B37" s="35" t="s">
        <v>184</v>
      </c>
      <c r="C37" s="35" t="s">
        <v>274</v>
      </c>
      <c r="D37" s="35" t="s">
        <v>184</v>
      </c>
      <c r="E37" s="23" t="s">
        <v>278</v>
      </c>
      <c r="F37" s="36">
        <v>-17.968582999999999</v>
      </c>
      <c r="G37" s="36">
        <v>-67.116844999999998</v>
      </c>
      <c r="H37" s="37"/>
      <c r="I37" s="35" t="s">
        <v>188</v>
      </c>
      <c r="J37" s="35" t="s">
        <v>213</v>
      </c>
      <c r="K37" s="35" t="s">
        <v>235</v>
      </c>
      <c r="L37" s="35">
        <v>1</v>
      </c>
      <c r="M37" s="35">
        <f>VLOOKUP(Tabla1[[#This Row],[establecimiento]],$P$2:$Q$257,2,0)</f>
        <v>1</v>
      </c>
      <c r="N37" s="35">
        <f>Tabla1[[#This Row],[I2_objetivo]]-Tabla1[[#This Row],[I2_realizado]]</f>
        <v>0</v>
      </c>
      <c r="P37" s="1" t="s">
        <v>263</v>
      </c>
      <c r="Q37" s="1">
        <v>1</v>
      </c>
      <c r="R37" s="1" t="str">
        <f>VLOOKUP(P37,Tabla1[[#Data],[#Totals],[establecimiento]],1,0)</f>
        <v>C.S. NUEVOS HORIZONTES</v>
      </c>
    </row>
    <row r="38" spans="1:18" x14ac:dyDescent="0.3">
      <c r="A38" s="34">
        <v>400022</v>
      </c>
      <c r="B38" s="35" t="s">
        <v>184</v>
      </c>
      <c r="C38" s="35" t="s">
        <v>274</v>
      </c>
      <c r="D38" s="35" t="s">
        <v>184</v>
      </c>
      <c r="E38" s="23" t="s">
        <v>275</v>
      </c>
      <c r="F38" s="36">
        <v>-17.957032000000002</v>
      </c>
      <c r="G38" s="36">
        <v>-67.107127000000006</v>
      </c>
      <c r="H38" s="37"/>
      <c r="I38" s="35" t="s">
        <v>188</v>
      </c>
      <c r="J38" s="35" t="s">
        <v>213</v>
      </c>
      <c r="K38" s="35" t="s">
        <v>214</v>
      </c>
      <c r="L38" s="35">
        <v>1</v>
      </c>
      <c r="M38" s="35">
        <f>VLOOKUP(Tabla1[[#This Row],[establecimiento]],$P$2:$Q$257,2,0)</f>
        <v>1</v>
      </c>
      <c r="N38" s="35">
        <f>Tabla1[[#This Row],[I2_objetivo]]-Tabla1[[#This Row],[I2_realizado]]</f>
        <v>0</v>
      </c>
      <c r="P38" s="1" t="s">
        <v>218</v>
      </c>
      <c r="Q38" s="1">
        <v>1</v>
      </c>
      <c r="R38" s="1" t="str">
        <f>VLOOKUP(P38,Tabla1[[#Data],[#Totals],[establecimiento]],1,0)</f>
        <v>C.S. POLICLÍNICO 32 CNS</v>
      </c>
    </row>
    <row r="39" spans="1:18" x14ac:dyDescent="0.3">
      <c r="A39" s="34">
        <v>300421</v>
      </c>
      <c r="B39" s="35" t="s">
        <v>200</v>
      </c>
      <c r="C39" s="35" t="s">
        <v>215</v>
      </c>
      <c r="D39" s="35" t="s">
        <v>200</v>
      </c>
      <c r="E39" s="23" t="s">
        <v>217</v>
      </c>
      <c r="F39" s="35">
        <v>-17.463438</v>
      </c>
      <c r="G39" s="35">
        <v>-66.118560000000002</v>
      </c>
      <c r="H39" s="37" t="s">
        <v>196</v>
      </c>
      <c r="I39" s="35" t="s">
        <v>188</v>
      </c>
      <c r="J39" s="35" t="s">
        <v>189</v>
      </c>
      <c r="K39" s="35" t="s">
        <v>204</v>
      </c>
      <c r="L39" s="35">
        <v>1</v>
      </c>
      <c r="M39" s="35">
        <f>VLOOKUP(Tabla1[[#This Row],[establecimiento]],$P$2:$Q$257,2,0)</f>
        <v>1</v>
      </c>
      <c r="N39" s="35">
        <f>Tabla1[[#This Row],[I2_objetivo]]-Tabla1[[#This Row],[I2_realizado]]</f>
        <v>0</v>
      </c>
      <c r="P39" s="1" t="s">
        <v>220</v>
      </c>
      <c r="Q39" s="1">
        <v>1</v>
      </c>
      <c r="R39" s="1" t="str">
        <f>VLOOKUP(P39,Tabla1[[#Data],[#Totals],[establecimiento]],1,0)</f>
        <v>C.S. POLICLINICO DEL SUR</v>
      </c>
    </row>
    <row r="40" spans="1:18" x14ac:dyDescent="0.3">
      <c r="A40" s="34">
        <v>200980</v>
      </c>
      <c r="B40" s="35" t="s">
        <v>193</v>
      </c>
      <c r="C40" s="35" t="s">
        <v>206</v>
      </c>
      <c r="D40" s="35" t="s">
        <v>39</v>
      </c>
      <c r="E40" s="23" t="s">
        <v>263</v>
      </c>
      <c r="F40" s="36">
        <v>-16.124544400000001</v>
      </c>
      <c r="G40" s="36">
        <v>-67.200257899999997</v>
      </c>
      <c r="H40" s="37"/>
      <c r="I40" s="35" t="s">
        <v>188</v>
      </c>
      <c r="J40" s="35" t="s">
        <v>189</v>
      </c>
      <c r="K40" s="35" t="s">
        <v>190</v>
      </c>
      <c r="L40" s="35">
        <v>1</v>
      </c>
      <c r="M40" s="35">
        <f>VLOOKUP(Tabla1[[#This Row],[establecimiento]],$P$2:$Q$257,2,0)</f>
        <v>1</v>
      </c>
      <c r="N40" s="35">
        <f>Tabla1[[#This Row],[I2_objetivo]]-Tabla1[[#This Row],[I2_realizado]]</f>
        <v>0</v>
      </c>
      <c r="P40" s="1" t="s">
        <v>296</v>
      </c>
      <c r="Q40" s="1">
        <v>1</v>
      </c>
      <c r="R40" s="1" t="str">
        <f>VLOOKUP(P40,Tabla1[[#Data],[#Totals],[establecimiento]],1,0)</f>
        <v>C.S. SAN ANTONIO - LOMERIO</v>
      </c>
    </row>
    <row r="41" spans="1:18" x14ac:dyDescent="0.3">
      <c r="A41" s="34">
        <v>300018</v>
      </c>
      <c r="B41" s="35" t="s">
        <v>200</v>
      </c>
      <c r="C41" s="35" t="s">
        <v>215</v>
      </c>
      <c r="D41" s="35" t="s">
        <v>200</v>
      </c>
      <c r="E41" s="23" t="s">
        <v>218</v>
      </c>
      <c r="F41" s="35">
        <v>-17.376518999999998</v>
      </c>
      <c r="G41" s="35">
        <v>-66.210488299999994</v>
      </c>
      <c r="H41" s="37" t="s">
        <v>219</v>
      </c>
      <c r="I41" s="35" t="s">
        <v>188</v>
      </c>
      <c r="J41" s="35" t="s">
        <v>213</v>
      </c>
      <c r="K41" s="35" t="s">
        <v>214</v>
      </c>
      <c r="L41" s="35">
        <v>1</v>
      </c>
      <c r="M41" s="35">
        <f>VLOOKUP(Tabla1[[#This Row],[establecimiento]],$P$2:$Q$257,2,0)</f>
        <v>1</v>
      </c>
      <c r="N41" s="35">
        <f>Tabla1[[#This Row],[I2_objetivo]]-Tabla1[[#This Row],[I2_realizado]]</f>
        <v>0</v>
      </c>
      <c r="P41" s="1" t="s">
        <v>262</v>
      </c>
      <c r="Q41" s="1">
        <v>1</v>
      </c>
      <c r="R41" s="1" t="str">
        <f>VLOOKUP(P41,Tabla1[[#Data],[#Totals],[establecimiento]],1,0)</f>
        <v>C.S. SAN PEDRO</v>
      </c>
    </row>
    <row r="42" spans="1:18" x14ac:dyDescent="0.3">
      <c r="A42" s="34">
        <v>300609</v>
      </c>
      <c r="B42" s="35" t="s">
        <v>200</v>
      </c>
      <c r="C42" s="35" t="s">
        <v>215</v>
      </c>
      <c r="D42" s="35" t="s">
        <v>200</v>
      </c>
      <c r="E42" s="23" t="s">
        <v>220</v>
      </c>
      <c r="F42" s="36">
        <v>-17.399095800000001</v>
      </c>
      <c r="G42" s="36">
        <v>-66.200373200000001</v>
      </c>
      <c r="H42" s="37"/>
      <c r="I42" s="35" t="s">
        <v>188</v>
      </c>
      <c r="J42" s="35" t="s">
        <v>213</v>
      </c>
      <c r="K42" s="35" t="s">
        <v>221</v>
      </c>
      <c r="L42" s="35">
        <v>1</v>
      </c>
      <c r="M42" s="35">
        <f>VLOOKUP(Tabla1[[#This Row],[establecimiento]],$P$2:$Q$257,2,0)</f>
        <v>1</v>
      </c>
      <c r="N42" s="35">
        <f>Tabla1[[#This Row],[I2_objetivo]]-Tabla1[[#This Row],[I2_realizado]]</f>
        <v>0</v>
      </c>
      <c r="P42" s="1" t="s">
        <v>134</v>
      </c>
      <c r="Q42" s="1">
        <v>1</v>
      </c>
      <c r="R42" s="1" t="str">
        <f>VLOOKUP(P42,Tabla1[[#Data],[#Totals],[establecimiento]],1,0)</f>
        <v>C.S.A. CHARAGUA</v>
      </c>
    </row>
    <row r="43" spans="1:18" x14ac:dyDescent="0.3">
      <c r="A43" s="34">
        <v>700406</v>
      </c>
      <c r="B43" s="35" t="s">
        <v>197</v>
      </c>
      <c r="C43" s="35" t="s">
        <v>241</v>
      </c>
      <c r="D43" s="35" t="s">
        <v>295</v>
      </c>
      <c r="E43" s="23" t="s">
        <v>296</v>
      </c>
      <c r="F43" s="35">
        <v>-16.7685499</v>
      </c>
      <c r="G43" s="35">
        <v>-61.810137300000001</v>
      </c>
      <c r="H43" s="37" t="s">
        <v>219</v>
      </c>
      <c r="I43" s="35" t="s">
        <v>188</v>
      </c>
      <c r="J43" s="35" t="s">
        <v>232</v>
      </c>
      <c r="K43" s="35" t="s">
        <v>297</v>
      </c>
      <c r="L43" s="35">
        <v>1</v>
      </c>
      <c r="M43" s="35">
        <f>VLOOKUP(Tabla1[[#This Row],[establecimiento]],$P$2:$Q$257,2,0)</f>
        <v>1</v>
      </c>
      <c r="N43" s="35">
        <f>Tabla1[[#This Row],[I2_objetivo]]-Tabla1[[#This Row],[I2_realizado]]</f>
        <v>0</v>
      </c>
      <c r="P43" s="13" t="s">
        <v>397</v>
      </c>
      <c r="Q43" s="1">
        <v>1</v>
      </c>
      <c r="R43" s="1" t="str">
        <f>VLOOKUP(P43,Tabla1[[#Data],[#Totals],[establecimiento]],1,0)</f>
        <v>C.S.A. NUEVA JERUSALEN</v>
      </c>
    </row>
    <row r="44" spans="1:18" x14ac:dyDescent="0.3">
      <c r="A44" s="34">
        <v>200979</v>
      </c>
      <c r="B44" s="35" t="s">
        <v>193</v>
      </c>
      <c r="C44" s="35" t="s">
        <v>206</v>
      </c>
      <c r="D44" s="35" t="s">
        <v>39</v>
      </c>
      <c r="E44" s="23" t="s">
        <v>262</v>
      </c>
      <c r="F44" s="36">
        <v>-16.126951900000002</v>
      </c>
      <c r="G44" s="36">
        <v>-67.199427600000007</v>
      </c>
      <c r="H44" s="37"/>
      <c r="I44" s="35" t="s">
        <v>188</v>
      </c>
      <c r="J44" s="35" t="s">
        <v>189</v>
      </c>
      <c r="K44" s="35" t="s">
        <v>190</v>
      </c>
      <c r="L44" s="35">
        <v>1</v>
      </c>
      <c r="M44" s="35">
        <f>VLOOKUP(Tabla1[[#This Row],[establecimiento]],$P$2:$Q$257,2,0)</f>
        <v>1</v>
      </c>
      <c r="N44" s="35">
        <f>Tabla1[[#This Row],[I2_objetivo]]-Tabla1[[#This Row],[I2_realizado]]</f>
        <v>0</v>
      </c>
      <c r="P44" s="1" t="s">
        <v>33</v>
      </c>
      <c r="Q44" s="1">
        <v>1</v>
      </c>
      <c r="R44" s="1" t="str">
        <f>VLOOKUP(P44,Tabla1[[#Data],[#Totals],[establecimiento]],1,0)</f>
        <v>CAIROMA</v>
      </c>
    </row>
    <row r="45" spans="1:18" x14ac:dyDescent="0.3">
      <c r="A45" s="34">
        <v>700771</v>
      </c>
      <c r="B45" s="35" t="s">
        <v>197</v>
      </c>
      <c r="C45" s="35" t="s">
        <v>199</v>
      </c>
      <c r="D45" s="35" t="s">
        <v>198</v>
      </c>
      <c r="E45" s="23" t="s">
        <v>134</v>
      </c>
      <c r="F45" s="36">
        <v>-19.784637993800001</v>
      </c>
      <c r="G45" s="36">
        <v>-63.198320554299997</v>
      </c>
      <c r="H45" s="37" t="s">
        <v>196</v>
      </c>
      <c r="I45" s="35" t="s">
        <v>188</v>
      </c>
      <c r="J45" s="35" t="s">
        <v>189</v>
      </c>
      <c r="K45" s="35" t="s">
        <v>190</v>
      </c>
      <c r="L45" s="35">
        <v>1</v>
      </c>
      <c r="M45" s="35">
        <f>VLOOKUP(Tabla1[[#This Row],[establecimiento]],$P$2:$Q$257,2,0)</f>
        <v>1</v>
      </c>
      <c r="N45" s="35">
        <f>Tabla1[[#This Row],[I2_objetivo]]-Tabla1[[#This Row],[I2_realizado]]</f>
        <v>0</v>
      </c>
      <c r="P45" s="1" t="s">
        <v>111</v>
      </c>
      <c r="Q45" s="1">
        <v>1</v>
      </c>
      <c r="R45" s="1" t="str">
        <f>VLOOKUP(P45,Tabla1[[#Data],[#Totals],[establecimiento]],1,0)</f>
        <v>CAIZA</v>
      </c>
    </row>
    <row r="46" spans="1:18" x14ac:dyDescent="0.3">
      <c r="A46" s="34"/>
      <c r="B46" s="35" t="s">
        <v>249</v>
      </c>
      <c r="C46" s="35" t="s">
        <v>294</v>
      </c>
      <c r="D46" s="35" t="s">
        <v>352</v>
      </c>
      <c r="E46" s="23" t="s">
        <v>397</v>
      </c>
      <c r="F46" s="36">
        <v>-14.845860412508999</v>
      </c>
      <c r="G46" s="36">
        <v>-64.927903111518106</v>
      </c>
      <c r="H46" s="48" t="s">
        <v>196</v>
      </c>
      <c r="I46" s="37" t="s">
        <v>188</v>
      </c>
      <c r="J46" s="35" t="s">
        <v>189</v>
      </c>
      <c r="K46" s="35" t="s">
        <v>400</v>
      </c>
      <c r="L46" s="36">
        <v>1</v>
      </c>
      <c r="M46" s="35">
        <f>VLOOKUP(Tabla1[[#This Row],[establecimiento]],$P$2:$Q$257,2,0)</f>
        <v>1</v>
      </c>
      <c r="N46" s="35">
        <f>Tabla1[[#This Row],[I2_objetivo]]-Tabla1[[#This Row],[I2_realizado]]</f>
        <v>0</v>
      </c>
      <c r="P46" s="1" t="s">
        <v>350</v>
      </c>
      <c r="Q46" s="1">
        <v>1</v>
      </c>
      <c r="R46" s="1" t="str">
        <f>VLOOKUP(P46,Tabla1[[#Data],[#Totals],[establecimiento]],1,0)</f>
        <v>CAJA CORDES TARIJA</v>
      </c>
    </row>
    <row r="47" spans="1:18" x14ac:dyDescent="0.3">
      <c r="A47" s="34">
        <v>200395</v>
      </c>
      <c r="B47" s="35" t="s">
        <v>193</v>
      </c>
      <c r="C47" s="35" t="s">
        <v>194</v>
      </c>
      <c r="D47" s="35" t="s">
        <v>33</v>
      </c>
      <c r="E47" s="23" t="s">
        <v>33</v>
      </c>
      <c r="F47" s="36">
        <v>-16.9045109385</v>
      </c>
      <c r="G47" s="36">
        <v>-67.539849555100005</v>
      </c>
      <c r="H47" s="37" t="s">
        <v>187</v>
      </c>
      <c r="I47" s="35" t="s">
        <v>188</v>
      </c>
      <c r="J47" s="35" t="s">
        <v>189</v>
      </c>
      <c r="K47" s="35" t="s">
        <v>190</v>
      </c>
      <c r="L47" s="35">
        <v>1</v>
      </c>
      <c r="M47" s="35">
        <f>VLOOKUP(Tabla1[[#This Row],[establecimiento]],$P$2:$Q$257,2,0)</f>
        <v>1</v>
      </c>
      <c r="N47" s="35">
        <f>Tabla1[[#This Row],[I2_objetivo]]-Tabla1[[#This Row],[I2_realizado]]</f>
        <v>0</v>
      </c>
      <c r="P47" s="1" t="s">
        <v>119</v>
      </c>
      <c r="Q47" s="1">
        <v>1</v>
      </c>
      <c r="R47" s="1" t="str">
        <f>VLOOKUP(P47,Tabla1[[#Data],[#Totals],[establecimiento]],1,0)</f>
        <v>CAMPANERO</v>
      </c>
    </row>
    <row r="48" spans="1:18" x14ac:dyDescent="0.3">
      <c r="A48" s="34">
        <v>600071</v>
      </c>
      <c r="B48" s="35" t="s">
        <v>344</v>
      </c>
      <c r="C48" s="35" t="s">
        <v>359</v>
      </c>
      <c r="D48" s="35" t="s">
        <v>359</v>
      </c>
      <c r="E48" s="23" t="s">
        <v>111</v>
      </c>
      <c r="F48" s="36">
        <v>-21.8010998524</v>
      </c>
      <c r="G48" s="36">
        <v>-63.556574660800003</v>
      </c>
      <c r="H48" s="37" t="s">
        <v>203</v>
      </c>
      <c r="I48" s="35" t="s">
        <v>188</v>
      </c>
      <c r="J48" s="35" t="s">
        <v>189</v>
      </c>
      <c r="K48" s="35" t="s">
        <v>204</v>
      </c>
      <c r="L48" s="35">
        <v>1</v>
      </c>
      <c r="M48" s="35">
        <f>VLOOKUP(Tabla1[[#This Row],[establecimiento]],$P$2:$Q$257,2,0)</f>
        <v>1</v>
      </c>
      <c r="N48" s="35">
        <f>Tabla1[[#This Row],[I2_objetivo]]-Tabla1[[#This Row],[I2_realizado]]</f>
        <v>0</v>
      </c>
      <c r="P48" s="1" t="s">
        <v>114</v>
      </c>
      <c r="Q48" s="1">
        <v>1</v>
      </c>
      <c r="R48" s="1" t="str">
        <f>VLOOKUP(P48,Tabla1[[#Data],[#Totals],[establecimiento]],1,0)</f>
        <v>CAMPO PAJOSO</v>
      </c>
    </row>
    <row r="49" spans="1:18" x14ac:dyDescent="0.3">
      <c r="A49" s="34">
        <v>600040</v>
      </c>
      <c r="B49" s="35" t="s">
        <v>344</v>
      </c>
      <c r="C49" s="35" t="s">
        <v>344</v>
      </c>
      <c r="D49" s="35" t="s">
        <v>344</v>
      </c>
      <c r="E49" s="23" t="s">
        <v>350</v>
      </c>
      <c r="F49" s="36">
        <v>-21.529464999999998</v>
      </c>
      <c r="G49" s="36">
        <v>-64.734815999999995</v>
      </c>
      <c r="H49" s="37"/>
      <c r="I49" s="35" t="s">
        <v>208</v>
      </c>
      <c r="J49" s="35" t="s">
        <v>213</v>
      </c>
      <c r="K49" s="35" t="s">
        <v>230</v>
      </c>
      <c r="L49" s="35">
        <v>1</v>
      </c>
      <c r="M49" s="35">
        <f>VLOOKUP(Tabla1[[#This Row],[establecimiento]],$P$2:$Q$257,2,0)</f>
        <v>1</v>
      </c>
      <c r="N49" s="35">
        <f>Tabla1[[#This Row],[I2_objetivo]]-Tabla1[[#This Row],[I2_realizado]]</f>
        <v>0</v>
      </c>
      <c r="P49" s="1" t="s">
        <v>131</v>
      </c>
      <c r="Q49" s="1">
        <v>1</v>
      </c>
      <c r="R49" s="1" t="str">
        <f>VLOOKUP(P49,Tabla1[[#Data],[#Totals],[establecimiento]],1,0)</f>
        <v>CANHADA LARGA</v>
      </c>
    </row>
    <row r="50" spans="1:18" x14ac:dyDescent="0.3">
      <c r="A50" s="34">
        <v>700120</v>
      </c>
      <c r="B50" s="35" t="s">
        <v>197</v>
      </c>
      <c r="C50" s="35" t="s">
        <v>239</v>
      </c>
      <c r="D50" s="35" t="s">
        <v>238</v>
      </c>
      <c r="E50" s="23" t="s">
        <v>119</v>
      </c>
      <c r="F50" s="36">
        <v>-17.738075994599999</v>
      </c>
      <c r="G50" s="36">
        <v>-62.955541975000003</v>
      </c>
      <c r="H50" s="37" t="s">
        <v>196</v>
      </c>
      <c r="I50" s="35" t="s">
        <v>188</v>
      </c>
      <c r="J50" s="35" t="s">
        <v>189</v>
      </c>
      <c r="K50" s="35" t="s">
        <v>190</v>
      </c>
      <c r="L50" s="35">
        <v>1</v>
      </c>
      <c r="M50" s="35">
        <f>VLOOKUP(Tabla1[[#This Row],[establecimiento]],$P$2:$Q$257,2,0)</f>
        <v>1</v>
      </c>
      <c r="N50" s="35">
        <f>Tabla1[[#This Row],[I2_objetivo]]-Tabla1[[#This Row],[I2_realizado]]</f>
        <v>0</v>
      </c>
      <c r="P50" s="1" t="s">
        <v>96</v>
      </c>
      <c r="Q50" s="1">
        <v>1</v>
      </c>
      <c r="R50" s="1" t="str">
        <f>VLOOKUP(P50,Tabla1[[#Data],[#Totals],[establecimiento]],1,0)</f>
        <v>CANTUMARCA</v>
      </c>
    </row>
    <row r="51" spans="1:18" x14ac:dyDescent="0.3">
      <c r="A51" s="34">
        <v>600178</v>
      </c>
      <c r="B51" s="35" t="s">
        <v>344</v>
      </c>
      <c r="C51" s="35" t="s">
        <v>359</v>
      </c>
      <c r="D51" s="35" t="s">
        <v>359</v>
      </c>
      <c r="E51" s="23" t="s">
        <v>114</v>
      </c>
      <c r="F51" s="36">
        <v>-21.906259339199998</v>
      </c>
      <c r="G51" s="36">
        <v>-63.6294841785</v>
      </c>
      <c r="H51" s="37" t="s">
        <v>196</v>
      </c>
      <c r="I51" s="35" t="s">
        <v>188</v>
      </c>
      <c r="J51" s="35" t="s">
        <v>189</v>
      </c>
      <c r="K51" s="35" t="s">
        <v>204</v>
      </c>
      <c r="L51" s="35">
        <v>1</v>
      </c>
      <c r="M51" s="35">
        <f>VLOOKUP(Tabla1[[#This Row],[establecimiento]],$P$2:$Q$257,2,0)</f>
        <v>1</v>
      </c>
      <c r="N51" s="35">
        <f>Tabla1[[#This Row],[I2_objetivo]]-Tabla1[[#This Row],[I2_realizado]]</f>
        <v>0</v>
      </c>
      <c r="P51" s="1" t="s">
        <v>326</v>
      </c>
      <c r="Q51" s="1">
        <v>1</v>
      </c>
      <c r="R51" s="1" t="str">
        <f>VLOOKUP(P51,Tabla1[[#Data],[#Totals],[establecimiento]],1,0)</f>
        <v>CAÑADA EL CARMEN</v>
      </c>
    </row>
    <row r="52" spans="1:18" x14ac:dyDescent="0.3">
      <c r="A52" s="34">
        <v>700229</v>
      </c>
      <c r="B52" s="35" t="s">
        <v>197</v>
      </c>
      <c r="C52" s="35" t="s">
        <v>281</v>
      </c>
      <c r="D52" s="35" t="s">
        <v>127</v>
      </c>
      <c r="E52" s="23" t="s">
        <v>131</v>
      </c>
      <c r="F52" s="36">
        <v>-17.640913101399999</v>
      </c>
      <c r="G52" s="36">
        <v>-62.491600942700003</v>
      </c>
      <c r="H52" s="37" t="s">
        <v>196</v>
      </c>
      <c r="I52" s="35" t="s">
        <v>188</v>
      </c>
      <c r="J52" s="35" t="s">
        <v>189</v>
      </c>
      <c r="K52" s="35" t="s">
        <v>190</v>
      </c>
      <c r="L52" s="35">
        <v>1</v>
      </c>
      <c r="M52" s="35">
        <f>VLOOKUP(Tabla1[[#This Row],[establecimiento]],$P$2:$Q$257,2,0)</f>
        <v>1</v>
      </c>
      <c r="N52" s="35">
        <f>Tabla1[[#This Row],[I2_objetivo]]-Tabla1[[#This Row],[I2_realizado]]</f>
        <v>0</v>
      </c>
      <c r="P52" s="1" t="s">
        <v>24</v>
      </c>
      <c r="Q52" s="1">
        <v>1</v>
      </c>
      <c r="R52" s="1" t="str">
        <f>VLOOKUP(P52,Tabla1[[#Data],[#Totals],[establecimiento]],1,0)</f>
        <v>CAQUIAVIRI</v>
      </c>
    </row>
    <row r="53" spans="1:18" x14ac:dyDescent="0.3">
      <c r="A53" s="34">
        <v>500026</v>
      </c>
      <c r="B53" s="35" t="s">
        <v>95</v>
      </c>
      <c r="C53" s="35" t="s">
        <v>286</v>
      </c>
      <c r="D53" s="35" t="s">
        <v>95</v>
      </c>
      <c r="E53" s="23" t="s">
        <v>96</v>
      </c>
      <c r="F53" s="36">
        <v>-19.5848780701</v>
      </c>
      <c r="G53" s="36">
        <v>-65.780372566699995</v>
      </c>
      <c r="H53" s="37" t="s">
        <v>196</v>
      </c>
      <c r="I53" s="35" t="s">
        <v>188</v>
      </c>
      <c r="J53" s="35" t="s">
        <v>189</v>
      </c>
      <c r="K53" s="35" t="s">
        <v>190</v>
      </c>
      <c r="L53" s="35">
        <v>1</v>
      </c>
      <c r="M53" s="35">
        <f>VLOOKUP(Tabla1[[#This Row],[establecimiento]],$P$2:$Q$257,2,0)</f>
        <v>1</v>
      </c>
      <c r="N53" s="35">
        <f>Tabla1[[#This Row],[I2_objetivo]]-Tabla1[[#This Row],[I2_realizado]]</f>
        <v>0</v>
      </c>
      <c r="P53" s="1" t="s">
        <v>300</v>
      </c>
      <c r="Q53" s="1">
        <v>1</v>
      </c>
      <c r="R53" s="1" t="str">
        <f>VLOOKUP(P53,Tabla1[[#Data],[#Totals],[establecimiento]],1,0)</f>
        <v>CENTRO DE SALUD SAGRADO CORAZON</v>
      </c>
    </row>
    <row r="54" spans="1:18" x14ac:dyDescent="0.3">
      <c r="A54" s="34">
        <v>700632</v>
      </c>
      <c r="B54" s="35" t="s">
        <v>197</v>
      </c>
      <c r="C54" s="35" t="s">
        <v>311</v>
      </c>
      <c r="D54" s="35" t="s">
        <v>310</v>
      </c>
      <c r="E54" s="23" t="s">
        <v>326</v>
      </c>
      <c r="F54" s="36">
        <v>-17.810106000000001</v>
      </c>
      <c r="G54" s="36">
        <v>-63.153215000000003</v>
      </c>
      <c r="H54" s="37"/>
      <c r="I54" s="35" t="s">
        <v>312</v>
      </c>
      <c r="J54" s="35" t="s">
        <v>189</v>
      </c>
      <c r="K54" s="35" t="s">
        <v>313</v>
      </c>
      <c r="L54" s="35">
        <v>1</v>
      </c>
      <c r="M54" s="35">
        <f>VLOOKUP(Tabla1[[#This Row],[establecimiento]],$P$2:$Q$257,2,0)</f>
        <v>1</v>
      </c>
      <c r="N54" s="35">
        <f>Tabla1[[#This Row],[I2_objetivo]]-Tabla1[[#This Row],[I2_realizado]]</f>
        <v>0</v>
      </c>
      <c r="P54" s="1" t="s">
        <v>82</v>
      </c>
      <c r="Q54" s="1">
        <v>1</v>
      </c>
      <c r="R54" s="1" t="str">
        <f>VLOOKUP(P54,Tabla1[[#Data],[#Totals],[establecimiento]],1,0)</f>
        <v>CENTRO DE SALUD VICHULOMA</v>
      </c>
    </row>
    <row r="55" spans="1:18" x14ac:dyDescent="0.3">
      <c r="A55" s="34">
        <v>200238</v>
      </c>
      <c r="B55" s="35" t="s">
        <v>193</v>
      </c>
      <c r="C55" s="35" t="s">
        <v>195</v>
      </c>
      <c r="D55" s="35" t="s">
        <v>24</v>
      </c>
      <c r="E55" s="23" t="s">
        <v>24</v>
      </c>
      <c r="F55" s="36">
        <v>-17.023420571999999</v>
      </c>
      <c r="G55" s="36">
        <v>-68.605278102599996</v>
      </c>
      <c r="H55" s="37" t="s">
        <v>187</v>
      </c>
      <c r="I55" s="35" t="s">
        <v>188</v>
      </c>
      <c r="J55" s="35" t="s">
        <v>189</v>
      </c>
      <c r="K55" s="35" t="s">
        <v>190</v>
      </c>
      <c r="L55" s="35">
        <v>1</v>
      </c>
      <c r="M55" s="35">
        <f>VLOOKUP(Tabla1[[#This Row],[establecimiento]],$P$2:$Q$257,2,0)</f>
        <v>1</v>
      </c>
      <c r="N55" s="35">
        <f>Tabla1[[#This Row],[I2_objetivo]]-Tabla1[[#This Row],[I2_realizado]]</f>
        <v>0</v>
      </c>
      <c r="P55" s="1" t="s">
        <v>132</v>
      </c>
      <c r="Q55" s="1">
        <v>1</v>
      </c>
      <c r="R55" s="1" t="str">
        <f>VLOOKUP(P55,Tabla1[[#Data],[#Totals],[establecimiento]],1,0)</f>
        <v>CENTRO MEDICO CANADIENSE</v>
      </c>
    </row>
    <row r="56" spans="1:18" x14ac:dyDescent="0.3">
      <c r="A56" s="34">
        <v>800334</v>
      </c>
      <c r="B56" s="35" t="s">
        <v>249</v>
      </c>
      <c r="C56" s="35" t="s">
        <v>299</v>
      </c>
      <c r="D56" s="35" t="s">
        <v>298</v>
      </c>
      <c r="E56" s="23" t="s">
        <v>300</v>
      </c>
      <c r="F56" s="36">
        <v>-14.846812298050899</v>
      </c>
      <c r="G56" s="36">
        <v>-66.745778919207197</v>
      </c>
      <c r="H56" s="37"/>
      <c r="I56" s="35" t="s">
        <v>188</v>
      </c>
      <c r="J56" s="35" t="s">
        <v>189</v>
      </c>
      <c r="K56" s="35" t="s">
        <v>204</v>
      </c>
      <c r="L56" s="35">
        <v>1</v>
      </c>
      <c r="M56" s="35">
        <f>VLOOKUP(Tabla1[[#This Row],[establecimiento]],$P$2:$Q$257,2,0)</f>
        <v>1</v>
      </c>
      <c r="N56" s="35">
        <f>Tabla1[[#This Row],[I2_objetivo]]-Tabla1[[#This Row],[I2_realizado]]</f>
        <v>0</v>
      </c>
      <c r="P56" s="1" t="s">
        <v>49</v>
      </c>
      <c r="Q56" s="1">
        <v>1</v>
      </c>
      <c r="R56" s="1" t="str">
        <f>VLOOKUP(P56,Tabla1[[#Data],[#Totals],[establecimiento]],1,0)</f>
        <v>CERRO VERDE</v>
      </c>
    </row>
    <row r="57" spans="1:18" x14ac:dyDescent="0.3">
      <c r="A57" s="34">
        <v>400232</v>
      </c>
      <c r="B57" s="35" t="s">
        <v>184</v>
      </c>
      <c r="C57" s="35" t="s">
        <v>274</v>
      </c>
      <c r="D57" s="35" t="s">
        <v>184</v>
      </c>
      <c r="E57" s="23" t="s">
        <v>82</v>
      </c>
      <c r="F57" s="36">
        <v>-18.010000000000002</v>
      </c>
      <c r="G57" s="36">
        <v>-67.040000000000006</v>
      </c>
      <c r="H57" s="37" t="s">
        <v>196</v>
      </c>
      <c r="I57" s="35" t="s">
        <v>188</v>
      </c>
      <c r="J57" s="35" t="s">
        <v>189</v>
      </c>
      <c r="K57" s="35" t="s">
        <v>190</v>
      </c>
      <c r="L57" s="35">
        <v>1</v>
      </c>
      <c r="M57" s="35">
        <f>VLOOKUP(Tabla1[[#This Row],[establecimiento]],$P$2:$Q$257,2,0)</f>
        <v>1</v>
      </c>
      <c r="N57" s="35">
        <f>Tabla1[[#This Row],[I2_objetivo]]-Tabla1[[#This Row],[I2_realizado]]</f>
        <v>0</v>
      </c>
      <c r="P57" s="1" t="s">
        <v>334</v>
      </c>
      <c r="Q57" s="1">
        <v>1</v>
      </c>
      <c r="R57" s="1" t="str">
        <f>VLOOKUP(P57,Tabla1[[#Data],[#Totals],[establecimiento]],1,0)</f>
        <v>CESSA  (M)</v>
      </c>
    </row>
    <row r="58" spans="1:18" x14ac:dyDescent="0.3">
      <c r="A58" s="34">
        <v>700950</v>
      </c>
      <c r="B58" s="35" t="s">
        <v>197</v>
      </c>
      <c r="C58" s="35" t="s">
        <v>281</v>
      </c>
      <c r="D58" s="35" t="s">
        <v>127</v>
      </c>
      <c r="E58" s="23" t="s">
        <v>132</v>
      </c>
      <c r="F58" s="36">
        <v>-17.882152000000001</v>
      </c>
      <c r="G58" s="36">
        <v>-62.613264999999998</v>
      </c>
      <c r="H58" s="37" t="s">
        <v>196</v>
      </c>
      <c r="I58" s="35" t="s">
        <v>188</v>
      </c>
      <c r="J58" s="35" t="s">
        <v>282</v>
      </c>
      <c r="K58" s="35" t="s">
        <v>283</v>
      </c>
      <c r="L58" s="35">
        <v>1</v>
      </c>
      <c r="M58" s="35">
        <f>VLOOKUP(Tabla1[[#This Row],[establecimiento]],$P$2:$Q$257,2,0)</f>
        <v>1</v>
      </c>
      <c r="N58" s="35">
        <f>Tabla1[[#This Row],[I2_objetivo]]-Tabla1[[#This Row],[I2_realizado]]</f>
        <v>0</v>
      </c>
      <c r="P58" s="1" t="s">
        <v>9</v>
      </c>
      <c r="Q58" s="1">
        <v>1</v>
      </c>
      <c r="R58" s="1" t="str">
        <f>VLOOKUP(P58,Tabla1[[#Data],[#Totals],[establecimiento]],1,0)</f>
        <v>CHASQUIPAMPA E. SAENZ</v>
      </c>
    </row>
    <row r="59" spans="1:18" x14ac:dyDescent="0.3">
      <c r="A59" s="34">
        <v>300028</v>
      </c>
      <c r="B59" s="35" t="s">
        <v>200</v>
      </c>
      <c r="C59" s="35" t="s">
        <v>215</v>
      </c>
      <c r="D59" s="35" t="s">
        <v>200</v>
      </c>
      <c r="E59" s="23" t="s">
        <v>49</v>
      </c>
      <c r="F59" s="36">
        <v>-17.414726884299998</v>
      </c>
      <c r="G59" s="36">
        <v>-66.144034116</v>
      </c>
      <c r="H59" s="37" t="s">
        <v>196</v>
      </c>
      <c r="I59" s="35" t="s">
        <v>188</v>
      </c>
      <c r="J59" s="35" t="s">
        <v>189</v>
      </c>
      <c r="K59" s="35" t="s">
        <v>190</v>
      </c>
      <c r="L59" s="35">
        <v>1</v>
      </c>
      <c r="M59" s="35">
        <f>VLOOKUP(Tabla1[[#This Row],[establecimiento]],$P$2:$Q$257,2,0)</f>
        <v>1</v>
      </c>
      <c r="N59" s="35">
        <f>Tabla1[[#This Row],[I2_objetivo]]-Tabla1[[#This Row],[I2_realizado]]</f>
        <v>0</v>
      </c>
      <c r="P59" s="1" t="s">
        <v>62</v>
      </c>
      <c r="Q59" s="1">
        <v>1</v>
      </c>
      <c r="R59" s="1" t="str">
        <f>VLOOKUP(P59,Tabla1[[#Data],[#Totals],[establecimiento]],1,0)</f>
        <v>CHINCHIRI</v>
      </c>
    </row>
    <row r="60" spans="1:18" x14ac:dyDescent="0.3">
      <c r="A60" s="34">
        <v>100323</v>
      </c>
      <c r="B60" s="35" t="s">
        <v>330</v>
      </c>
      <c r="C60" s="35" t="s">
        <v>332</v>
      </c>
      <c r="D60" s="35" t="s">
        <v>367</v>
      </c>
      <c r="E60" s="23" t="s">
        <v>334</v>
      </c>
      <c r="F60" s="36">
        <v>-19.023384</v>
      </c>
      <c r="G60" s="36">
        <v>-65.253568000000001</v>
      </c>
      <c r="H60" s="37"/>
      <c r="I60" s="35" t="s">
        <v>312</v>
      </c>
      <c r="J60" s="35" t="s">
        <v>331</v>
      </c>
      <c r="K60" s="35" t="s">
        <v>313</v>
      </c>
      <c r="L60" s="35">
        <v>1</v>
      </c>
      <c r="M60" s="35">
        <f>VLOOKUP(Tabla1[[#This Row],[establecimiento]],$P$2:$Q$257,2,0)</f>
        <v>1</v>
      </c>
      <c r="N60" s="35">
        <f>Tabla1[[#This Row],[I2_objetivo]]-Tabla1[[#This Row],[I2_realizado]]</f>
        <v>0</v>
      </c>
      <c r="P60" s="1" t="s">
        <v>358</v>
      </c>
      <c r="Q60" s="1">
        <v>1</v>
      </c>
      <c r="R60" s="1" t="str">
        <f>VLOOKUP(P60,Tabla1[[#Data],[#Totals],[establecimiento]],1,0)</f>
        <v>CHIPIRIRI</v>
      </c>
    </row>
    <row r="61" spans="1:18" x14ac:dyDescent="0.3">
      <c r="A61" s="34">
        <v>200025</v>
      </c>
      <c r="B61" s="35" t="s">
        <v>193</v>
      </c>
      <c r="C61" s="35" t="s">
        <v>264</v>
      </c>
      <c r="D61" s="35" t="s">
        <v>193</v>
      </c>
      <c r="E61" s="23" t="s">
        <v>9</v>
      </c>
      <c r="F61" s="36">
        <v>-16.5387199997</v>
      </c>
      <c r="G61" s="36">
        <v>-68.047505999799995</v>
      </c>
      <c r="H61" s="37" t="s">
        <v>203</v>
      </c>
      <c r="I61" s="35" t="s">
        <v>188</v>
      </c>
      <c r="J61" s="35" t="s">
        <v>189</v>
      </c>
      <c r="K61" s="35" t="s">
        <v>190</v>
      </c>
      <c r="L61" s="35">
        <v>1</v>
      </c>
      <c r="M61" s="35">
        <f>VLOOKUP(Tabla1[[#This Row],[establecimiento]],$P$2:$Q$257,2,0)</f>
        <v>1</v>
      </c>
      <c r="N61" s="35">
        <f>Tabla1[[#This Row],[I2_objetivo]]-Tabla1[[#This Row],[I2_realizado]]</f>
        <v>0</v>
      </c>
      <c r="P61" s="1" t="s">
        <v>69</v>
      </c>
      <c r="Q61" s="1">
        <v>1</v>
      </c>
      <c r="R61" s="1" t="str">
        <f>VLOOKUP(P61,Tabla1[[#Data],[#Totals],[establecimiento]],1,0)</f>
        <v>CHIRIPUJIO</v>
      </c>
    </row>
    <row r="62" spans="1:18" x14ac:dyDescent="0.3">
      <c r="A62" s="34">
        <v>300121</v>
      </c>
      <c r="B62" s="35" t="s">
        <v>200</v>
      </c>
      <c r="C62" s="35" t="s">
        <v>271</v>
      </c>
      <c r="D62" s="35" t="s">
        <v>63</v>
      </c>
      <c r="E62" s="23" t="s">
        <v>62</v>
      </c>
      <c r="F62" s="36">
        <v>-17.1842926765</v>
      </c>
      <c r="G62" s="36">
        <v>-66.609537152800002</v>
      </c>
      <c r="H62" s="37" t="s">
        <v>187</v>
      </c>
      <c r="I62" s="35" t="s">
        <v>188</v>
      </c>
      <c r="J62" s="35" t="s">
        <v>189</v>
      </c>
      <c r="K62" s="35" t="s">
        <v>204</v>
      </c>
      <c r="L62" s="35">
        <v>1</v>
      </c>
      <c r="M62" s="35">
        <f>VLOOKUP(Tabla1[[#This Row],[establecimiento]],$P$2:$Q$257,2,0)</f>
        <v>1</v>
      </c>
      <c r="N62" s="35">
        <f>Tabla1[[#This Row],[I2_objetivo]]-Tabla1[[#This Row],[I2_realizado]]</f>
        <v>0</v>
      </c>
      <c r="P62" s="1" t="s">
        <v>353</v>
      </c>
      <c r="Q62" s="1">
        <v>1</v>
      </c>
      <c r="R62" s="1" t="str">
        <f>VLOOKUP(P62,Tabla1[[#Data],[#Totals],[establecimiento]],1,0)</f>
        <v>Cimfa</v>
      </c>
    </row>
    <row r="63" spans="1:18" x14ac:dyDescent="0.3">
      <c r="A63" s="34">
        <v>300266</v>
      </c>
      <c r="B63" s="35" t="s">
        <v>200</v>
      </c>
      <c r="C63" s="35" t="s">
        <v>356</v>
      </c>
      <c r="D63" s="35" t="s">
        <v>356</v>
      </c>
      <c r="E63" s="23" t="s">
        <v>358</v>
      </c>
      <c r="F63" s="35">
        <v>-16.9140154</v>
      </c>
      <c r="G63" s="35">
        <v>-65.552995199999998</v>
      </c>
      <c r="H63" s="37" t="s">
        <v>187</v>
      </c>
      <c r="I63" s="35" t="s">
        <v>188</v>
      </c>
      <c r="J63" s="35" t="s">
        <v>232</v>
      </c>
      <c r="K63" s="35" t="s">
        <v>297</v>
      </c>
      <c r="L63" s="35">
        <v>1</v>
      </c>
      <c r="M63" s="35">
        <f>VLOOKUP(Tabla1[[#This Row],[establecimiento]],$P$2:$Q$257,2,0)</f>
        <v>1</v>
      </c>
      <c r="N63" s="35">
        <f>Tabla1[[#This Row],[I2_objetivo]]-Tabla1[[#This Row],[I2_realizado]]</f>
        <v>0</v>
      </c>
      <c r="P63" s="1" t="s">
        <v>144</v>
      </c>
      <c r="Q63" s="1">
        <v>1</v>
      </c>
      <c r="R63" s="1" t="str">
        <f>VLOOKUP(P63,Tabla1[[#Data],[#Totals],[establecimiento]],1,0)</f>
        <v>CIPRIANO BARACE</v>
      </c>
    </row>
    <row r="64" spans="1:18" x14ac:dyDescent="0.3">
      <c r="A64" s="34">
        <v>400008</v>
      </c>
      <c r="B64" s="35" t="s">
        <v>184</v>
      </c>
      <c r="C64" s="35" t="s">
        <v>274</v>
      </c>
      <c r="D64" s="35" t="s">
        <v>184</v>
      </c>
      <c r="E64" s="23" t="s">
        <v>69</v>
      </c>
      <c r="F64" s="36">
        <v>-17.9773875723</v>
      </c>
      <c r="G64" s="36">
        <v>-67.136096335199994</v>
      </c>
      <c r="H64" s="37" t="s">
        <v>196</v>
      </c>
      <c r="I64" s="35" t="s">
        <v>188</v>
      </c>
      <c r="J64" s="35" t="s">
        <v>189</v>
      </c>
      <c r="K64" s="35" t="s">
        <v>190</v>
      </c>
      <c r="L64" s="35">
        <v>1</v>
      </c>
      <c r="M64" s="35">
        <f>VLOOKUP(Tabla1[[#This Row],[establecimiento]],$P$2:$Q$257,2,0)</f>
        <v>1</v>
      </c>
      <c r="N64" s="35">
        <f>Tabla1[[#This Row],[I2_objetivo]]-Tabla1[[#This Row],[I2_realizado]]</f>
        <v>0</v>
      </c>
      <c r="P64" s="1" t="s">
        <v>222</v>
      </c>
      <c r="Q64" s="1">
        <v>1</v>
      </c>
      <c r="R64" s="1" t="str">
        <f>VLOOKUP(P64,Tabla1[[#Data],[#Totals],[establecimiento]],1,0)</f>
        <v>CLINICA ARANJUEZ</v>
      </c>
    </row>
    <row r="65" spans="1:18" x14ac:dyDescent="0.3">
      <c r="A65" s="34">
        <v>800342</v>
      </c>
      <c r="B65" s="35" t="s">
        <v>249</v>
      </c>
      <c r="C65" s="35" t="s">
        <v>294</v>
      </c>
      <c r="D65" s="35" t="s">
        <v>352</v>
      </c>
      <c r="E65" s="23" t="s">
        <v>353</v>
      </c>
      <c r="F65" s="35">
        <v>-14.8358966</v>
      </c>
      <c r="G65" s="35">
        <v>-64.907238599999999</v>
      </c>
      <c r="H65" s="37" t="s">
        <v>219</v>
      </c>
      <c r="I65" s="35" t="s">
        <v>188</v>
      </c>
      <c r="J65" s="35" t="s">
        <v>213</v>
      </c>
      <c r="K65" s="35" t="s">
        <v>214</v>
      </c>
      <c r="L65" s="35">
        <v>1</v>
      </c>
      <c r="M65" s="35">
        <f>VLOOKUP(Tabla1[[#This Row],[establecimiento]],$P$2:$Q$257,2,0)</f>
        <v>1</v>
      </c>
      <c r="N65" s="35">
        <f>Tabla1[[#This Row],[I2_objetivo]]-Tabla1[[#This Row],[I2_realizado]]</f>
        <v>0</v>
      </c>
      <c r="P65" s="1" t="s">
        <v>345</v>
      </c>
      <c r="Q65" s="1">
        <v>1</v>
      </c>
      <c r="R65" s="1" t="str">
        <f>VLOOKUP(P65,Tabla1[[#Data],[#Totals],[establecimiento]],1,0)</f>
        <v>CLINICA CIES TARIJA</v>
      </c>
    </row>
    <row r="66" spans="1:18" x14ac:dyDescent="0.3">
      <c r="A66" s="34">
        <v>800019</v>
      </c>
      <c r="B66" s="35" t="s">
        <v>249</v>
      </c>
      <c r="C66" s="35" t="s">
        <v>294</v>
      </c>
      <c r="D66" s="35" t="s">
        <v>352</v>
      </c>
      <c r="E66" s="23" t="s">
        <v>144</v>
      </c>
      <c r="F66" s="35">
        <v>-14.826723000299999</v>
      </c>
      <c r="G66" s="35">
        <v>-64.886264000300002</v>
      </c>
      <c r="H66" s="37" t="s">
        <v>196</v>
      </c>
      <c r="I66" s="35" t="s">
        <v>188</v>
      </c>
      <c r="J66" s="35" t="s">
        <v>189</v>
      </c>
      <c r="K66" s="35" t="s">
        <v>204</v>
      </c>
      <c r="L66" s="35">
        <v>1</v>
      </c>
      <c r="M66" s="35">
        <f>VLOOKUP(Tabla1[[#This Row],[establecimiento]],$P$2:$Q$257,2,0)</f>
        <v>1</v>
      </c>
      <c r="N66" s="35">
        <f>Tabla1[[#This Row],[I2_objetivo]]-Tabla1[[#This Row],[I2_realizado]]</f>
        <v>0</v>
      </c>
      <c r="P66" s="1" t="s">
        <v>265</v>
      </c>
      <c r="Q66" s="1">
        <v>1</v>
      </c>
      <c r="R66" s="1" t="str">
        <f>VLOOKUP(P66,Tabla1[[#Data],[#Totals],[establecimiento]],1,0)</f>
        <v>CLINICA DEL SUR</v>
      </c>
    </row>
    <row r="67" spans="1:18" x14ac:dyDescent="0.3">
      <c r="A67" s="34">
        <v>300597</v>
      </c>
      <c r="B67" s="35" t="s">
        <v>200</v>
      </c>
      <c r="C67" s="35" t="s">
        <v>215</v>
      </c>
      <c r="D67" s="35" t="s">
        <v>200</v>
      </c>
      <c r="E67" s="23" t="s">
        <v>222</v>
      </c>
      <c r="F67" s="35">
        <v>-17.382576700000001</v>
      </c>
      <c r="G67" s="35">
        <v>-66.155963099999994</v>
      </c>
      <c r="H67" s="37" t="s">
        <v>207</v>
      </c>
      <c r="I67" s="35" t="s">
        <v>208</v>
      </c>
      <c r="J67" s="35" t="s">
        <v>223</v>
      </c>
      <c r="K67" s="35" t="s">
        <v>224</v>
      </c>
      <c r="L67" s="35">
        <v>1</v>
      </c>
      <c r="M67" s="35">
        <f>VLOOKUP(Tabla1[[#This Row],[establecimiento]],$P$2:$Q$257,2,0)</f>
        <v>1</v>
      </c>
      <c r="N67" s="35">
        <f>Tabla1[[#This Row],[I2_objetivo]]-Tabla1[[#This Row],[I2_realizado]]</f>
        <v>0</v>
      </c>
      <c r="P67" s="1" t="s">
        <v>347</v>
      </c>
      <c r="Q67" s="1">
        <v>1</v>
      </c>
      <c r="R67" s="1" t="str">
        <f>VLOOKUP(P67,Tabla1[[#Data],[#Totals],[establecimiento]],1,0)</f>
        <v>CLINICA PROSALUD TABLADITA</v>
      </c>
    </row>
    <row r="68" spans="1:18" x14ac:dyDescent="0.3">
      <c r="A68" s="34">
        <v>600029</v>
      </c>
      <c r="B68" s="35" t="s">
        <v>344</v>
      </c>
      <c r="C68" s="35" t="s">
        <v>344</v>
      </c>
      <c r="D68" s="35" t="s">
        <v>344</v>
      </c>
      <c r="E68" s="23" t="s">
        <v>345</v>
      </c>
      <c r="F68" s="36">
        <v>-21.533245000000001</v>
      </c>
      <c r="G68" s="36">
        <v>-64.729151000000002</v>
      </c>
      <c r="H68" s="37"/>
      <c r="I68" s="35" t="s">
        <v>208</v>
      </c>
      <c r="J68" s="35" t="s">
        <v>282</v>
      </c>
      <c r="K68" s="35" t="s">
        <v>346</v>
      </c>
      <c r="L68" s="35">
        <v>1</v>
      </c>
      <c r="M68" s="35">
        <f>VLOOKUP(Tabla1[[#This Row],[establecimiento]],$P$2:$Q$257,2,0)</f>
        <v>1</v>
      </c>
      <c r="N68" s="35">
        <f>Tabla1[[#This Row],[I2_objetivo]]-Tabla1[[#This Row],[I2_realizado]]</f>
        <v>0</v>
      </c>
      <c r="P68" s="1" t="s">
        <v>279</v>
      </c>
      <c r="Q68" s="1">
        <v>1</v>
      </c>
      <c r="R68" s="1" t="str">
        <f>VLOOKUP(P68,Tabla1[[#Data],[#Totals],[establecimiento]],1,0)</f>
        <v>CNS HIS MATERNO INFANTIL</v>
      </c>
    </row>
    <row r="69" spans="1:18" x14ac:dyDescent="0.3">
      <c r="A69" s="34">
        <v>200643</v>
      </c>
      <c r="B69" s="35" t="s">
        <v>193</v>
      </c>
      <c r="C69" s="35" t="s">
        <v>264</v>
      </c>
      <c r="D69" s="35" t="s">
        <v>193</v>
      </c>
      <c r="E69" s="23" t="s">
        <v>265</v>
      </c>
      <c r="F69" s="35">
        <v>-16.525708699999999</v>
      </c>
      <c r="G69" s="35">
        <v>-68.111295400000003</v>
      </c>
      <c r="H69" s="37" t="s">
        <v>187</v>
      </c>
      <c r="I69" s="35" t="s">
        <v>188</v>
      </c>
      <c r="J69" s="35" t="s">
        <v>223</v>
      </c>
      <c r="K69" s="35" t="s">
        <v>224</v>
      </c>
      <c r="L69" s="35">
        <v>1</v>
      </c>
      <c r="M69" s="35">
        <f>VLOOKUP(Tabla1[[#This Row],[establecimiento]],$P$2:$Q$257,2,0)</f>
        <v>1</v>
      </c>
      <c r="N69" s="35">
        <f>Tabla1[[#This Row],[I2_objetivo]]-Tabla1[[#This Row],[I2_realizado]]</f>
        <v>0</v>
      </c>
      <c r="P69" s="1" t="s">
        <v>280</v>
      </c>
      <c r="Q69" s="1">
        <v>1</v>
      </c>
      <c r="R69" s="1" t="str">
        <f>VLOOKUP(P69,Tabla1[[#Data],[#Totals],[establecimiento]],1,0)</f>
        <v>CNS PAISE CANDELARIA</v>
      </c>
    </row>
    <row r="70" spans="1:18" x14ac:dyDescent="0.3">
      <c r="A70" s="34">
        <v>600011</v>
      </c>
      <c r="B70" s="35" t="s">
        <v>344</v>
      </c>
      <c r="C70" s="35" t="s">
        <v>344</v>
      </c>
      <c r="D70" s="35" t="s">
        <v>344</v>
      </c>
      <c r="E70" s="23" t="s">
        <v>347</v>
      </c>
      <c r="F70" s="36">
        <v>-21.538713000000001</v>
      </c>
      <c r="G70" s="36">
        <v>-64.745861000000005</v>
      </c>
      <c r="H70" s="37"/>
      <c r="I70" s="35" t="s">
        <v>208</v>
      </c>
      <c r="J70" s="35" t="s">
        <v>282</v>
      </c>
      <c r="K70" s="35" t="s">
        <v>348</v>
      </c>
      <c r="L70" s="35">
        <v>1</v>
      </c>
      <c r="M70" s="35">
        <f>VLOOKUP(Tabla1[[#This Row],[establecimiento]],$P$2:$Q$257,2,0)</f>
        <v>1</v>
      </c>
      <c r="N70" s="35">
        <f>Tabla1[[#This Row],[I2_objetivo]]-Tabla1[[#This Row],[I2_realizado]]</f>
        <v>0</v>
      </c>
      <c r="P70" s="1" t="s">
        <v>172</v>
      </c>
      <c r="Q70" s="1">
        <v>1</v>
      </c>
      <c r="R70" s="1" t="str">
        <f>VLOOKUP(P70,Tabla1[[#Data],[#Totals],[establecimiento]],1,0)</f>
        <v>COBIJA</v>
      </c>
    </row>
    <row r="71" spans="1:18" x14ac:dyDescent="0.3">
      <c r="A71" s="34">
        <v>400273</v>
      </c>
      <c r="B71" s="35" t="s">
        <v>184</v>
      </c>
      <c r="C71" s="35" t="s">
        <v>274</v>
      </c>
      <c r="D71" s="35" t="s">
        <v>184</v>
      </c>
      <c r="E71" s="23" t="s">
        <v>279</v>
      </c>
      <c r="F71" s="36">
        <v>-17.960204300000001</v>
      </c>
      <c r="G71" s="36">
        <v>-67.113380000000006</v>
      </c>
      <c r="H71" s="37"/>
      <c r="I71" s="35" t="s">
        <v>208</v>
      </c>
      <c r="J71" s="35" t="s">
        <v>213</v>
      </c>
      <c r="K71" s="35" t="s">
        <v>214</v>
      </c>
      <c r="L71" s="35">
        <v>1</v>
      </c>
      <c r="M71" s="35">
        <f>VLOOKUP(Tabla1[[#This Row],[establecimiento]],$P$2:$Q$257,2,0)</f>
        <v>1</v>
      </c>
      <c r="N71" s="35">
        <f>Tabla1[[#This Row],[I2_objetivo]]-Tabla1[[#This Row],[I2_realizado]]</f>
        <v>0</v>
      </c>
      <c r="P71" s="1" t="s">
        <v>86</v>
      </c>
      <c r="Q71" s="1">
        <v>1</v>
      </c>
      <c r="R71" s="1" t="str">
        <f>VLOOKUP(P71,Tabla1[[#Data],[#Totals],[establecimiento]],1,0)</f>
        <v>COIPASA</v>
      </c>
    </row>
    <row r="72" spans="1:18" x14ac:dyDescent="0.3">
      <c r="A72" s="34">
        <v>400274</v>
      </c>
      <c r="B72" s="35" t="s">
        <v>184</v>
      </c>
      <c r="C72" s="35" t="s">
        <v>274</v>
      </c>
      <c r="D72" s="35" t="s">
        <v>184</v>
      </c>
      <c r="E72" s="23" t="s">
        <v>280</v>
      </c>
      <c r="F72" s="36">
        <v>-17.966245900000001</v>
      </c>
      <c r="G72" s="36">
        <v>-67.120375300000006</v>
      </c>
      <c r="H72" s="37"/>
      <c r="I72" s="35" t="s">
        <v>188</v>
      </c>
      <c r="J72" s="35" t="s">
        <v>213</v>
      </c>
      <c r="K72" s="35" t="s">
        <v>214</v>
      </c>
      <c r="L72" s="35">
        <v>1</v>
      </c>
      <c r="M72" s="35">
        <f>VLOOKUP(Tabla1[[#This Row],[establecimiento]],$P$2:$Q$257,2,0)</f>
        <v>1</v>
      </c>
      <c r="N72" s="35">
        <f>Tabla1[[#This Row],[I2_objetivo]]-Tabla1[[#This Row],[I2_realizado]]</f>
        <v>0</v>
      </c>
      <c r="P72" s="1" t="s">
        <v>8</v>
      </c>
      <c r="Q72" s="1">
        <v>1</v>
      </c>
      <c r="R72" s="1" t="str">
        <f>VLOOKUP(P72,Tabla1[[#Data],[#Totals],[establecimiento]],1,0)</f>
        <v>COTA COTA ( LOS PINOS)</v>
      </c>
    </row>
    <row r="73" spans="1:18" x14ac:dyDescent="0.3">
      <c r="A73" s="38">
        <v>900006</v>
      </c>
      <c r="B73" s="35" t="s">
        <v>209</v>
      </c>
      <c r="C73" s="35" t="s">
        <v>210</v>
      </c>
      <c r="D73" s="35" t="s">
        <v>172</v>
      </c>
      <c r="E73" s="23" t="s">
        <v>172</v>
      </c>
      <c r="F73" s="35">
        <v>-11.0258810383</v>
      </c>
      <c r="G73" s="35">
        <v>-68.757480822600002</v>
      </c>
      <c r="H73" s="37" t="s">
        <v>196</v>
      </c>
      <c r="I73" s="35" t="s">
        <v>188</v>
      </c>
      <c r="J73" s="35" t="s">
        <v>189</v>
      </c>
      <c r="K73" s="35" t="s">
        <v>190</v>
      </c>
      <c r="L73" s="35">
        <v>1</v>
      </c>
      <c r="M73" s="35">
        <f>VLOOKUP(Tabla1[[#This Row],[establecimiento]],$P$2:$Q$257,2,0)</f>
        <v>1</v>
      </c>
      <c r="N73" s="35">
        <f>Tabla1[[#This Row],[I2_objetivo]]-Tabla1[[#This Row],[I2_realizado]]</f>
        <v>0</v>
      </c>
      <c r="P73" s="1" t="s">
        <v>38</v>
      </c>
      <c r="Q73" s="1">
        <v>1</v>
      </c>
      <c r="R73" s="1" t="str">
        <f>VLOOKUP(P73,Tabla1[[#Data],[#Totals],[establecimiento]],1,0)</f>
        <v>COTAPATA</v>
      </c>
    </row>
    <row r="74" spans="1:18" x14ac:dyDescent="0.3">
      <c r="A74" s="34">
        <v>400110</v>
      </c>
      <c r="B74" s="35" t="s">
        <v>184</v>
      </c>
      <c r="C74" s="35" t="s">
        <v>237</v>
      </c>
      <c r="D74" s="35" t="s">
        <v>86</v>
      </c>
      <c r="E74" s="23" t="s">
        <v>86</v>
      </c>
      <c r="F74" s="36">
        <v>-19.2750393022</v>
      </c>
      <c r="G74" s="36">
        <v>-68.278752431300006</v>
      </c>
      <c r="H74" s="37" t="s">
        <v>187</v>
      </c>
      <c r="I74" s="35" t="s">
        <v>188</v>
      </c>
      <c r="J74" s="35" t="s">
        <v>189</v>
      </c>
      <c r="K74" s="35" t="s">
        <v>190</v>
      </c>
      <c r="L74" s="35">
        <v>1</v>
      </c>
      <c r="M74" s="35">
        <f>VLOOKUP(Tabla1[[#This Row],[establecimiento]],$P$2:$Q$257,2,0)</f>
        <v>1</v>
      </c>
      <c r="N74" s="35">
        <f>Tabla1[[#This Row],[I2_objetivo]]-Tabla1[[#This Row],[I2_realizado]]</f>
        <v>0</v>
      </c>
      <c r="P74" s="1" t="s">
        <v>112</v>
      </c>
      <c r="Q74" s="1">
        <v>1</v>
      </c>
      <c r="R74" s="1" t="str">
        <f>VLOOKUP(P74,Tabla1[[#Data],[#Totals],[establecimiento]],1,0)</f>
        <v>CREVAUX</v>
      </c>
    </row>
    <row r="75" spans="1:18" x14ac:dyDescent="0.3">
      <c r="A75" s="34">
        <v>200022</v>
      </c>
      <c r="B75" s="35" t="s">
        <v>193</v>
      </c>
      <c r="C75" s="35" t="s">
        <v>264</v>
      </c>
      <c r="D75" s="35" t="s">
        <v>193</v>
      </c>
      <c r="E75" s="23" t="s">
        <v>8</v>
      </c>
      <c r="F75" s="36">
        <v>-16.543616087899998</v>
      </c>
      <c r="G75" s="36">
        <v>-68.050762794799994</v>
      </c>
      <c r="H75" s="37" t="s">
        <v>196</v>
      </c>
      <c r="I75" s="35" t="s">
        <v>188</v>
      </c>
      <c r="J75" s="35" t="s">
        <v>189</v>
      </c>
      <c r="K75" s="35" t="s">
        <v>190</v>
      </c>
      <c r="L75" s="35">
        <v>1</v>
      </c>
      <c r="M75" s="35">
        <f>VLOOKUP(Tabla1[[#This Row],[establecimiento]],$P$2:$Q$257,2,0)</f>
        <v>1</v>
      </c>
      <c r="N75" s="35">
        <f>Tabla1[[#This Row],[I2_objetivo]]-Tabla1[[#This Row],[I2_realizado]]</f>
        <v>0</v>
      </c>
      <c r="P75" s="1" t="s">
        <v>342</v>
      </c>
      <c r="Q75" s="1">
        <v>1</v>
      </c>
      <c r="R75" s="1" t="str">
        <f>VLOOKUP(P75,Tabla1[[#Data],[#Totals],[establecimiento]],1,0)</f>
        <v>CRUCE AZARI</v>
      </c>
    </row>
    <row r="76" spans="1:18" x14ac:dyDescent="0.3">
      <c r="A76" s="34">
        <v>200462</v>
      </c>
      <c r="B76" s="35" t="s">
        <v>193</v>
      </c>
      <c r="C76" s="35" t="s">
        <v>206</v>
      </c>
      <c r="D76" s="35" t="s">
        <v>39</v>
      </c>
      <c r="E76" s="23" t="s">
        <v>38</v>
      </c>
      <c r="F76" s="36">
        <v>-15.9951306445</v>
      </c>
      <c r="G76" s="36">
        <v>-67.173724182699999</v>
      </c>
      <c r="H76" s="37" t="s">
        <v>261</v>
      </c>
      <c r="I76" s="35" t="s">
        <v>188</v>
      </c>
      <c r="J76" s="35" t="s">
        <v>189</v>
      </c>
      <c r="K76" s="35" t="s">
        <v>190</v>
      </c>
      <c r="L76" s="35">
        <v>1</v>
      </c>
      <c r="M76" s="35">
        <f>VLOOKUP(Tabla1[[#This Row],[establecimiento]],$P$2:$Q$257,2,0)</f>
        <v>1</v>
      </c>
      <c r="N76" s="35">
        <f>Tabla1[[#This Row],[I2_objetivo]]-Tabla1[[#This Row],[I2_realizado]]</f>
        <v>0</v>
      </c>
      <c r="P76" s="1" t="s">
        <v>255</v>
      </c>
      <c r="Q76" s="1">
        <v>1</v>
      </c>
      <c r="R76" s="1" t="str">
        <f>VLOOKUP(P76,Tabla1[[#Data],[#Totals],[establecimiento]],1,0)</f>
        <v>CRVIR 31 DE ENERO</v>
      </c>
    </row>
    <row r="77" spans="1:18" x14ac:dyDescent="0.3">
      <c r="A77" s="34">
        <v>600073</v>
      </c>
      <c r="B77" s="35" t="s">
        <v>344</v>
      </c>
      <c r="C77" s="35" t="s">
        <v>359</v>
      </c>
      <c r="D77" s="35" t="s">
        <v>359</v>
      </c>
      <c r="E77" s="23" t="s">
        <v>112</v>
      </c>
      <c r="F77" s="36">
        <v>-21.822165913700001</v>
      </c>
      <c r="G77" s="36">
        <v>-62.921263392500002</v>
      </c>
      <c r="H77" s="37" t="s">
        <v>187</v>
      </c>
      <c r="I77" s="35" t="s">
        <v>188</v>
      </c>
      <c r="J77" s="35" t="s">
        <v>189</v>
      </c>
      <c r="K77" s="35" t="s">
        <v>204</v>
      </c>
      <c r="L77" s="35">
        <v>1</v>
      </c>
      <c r="M77" s="35">
        <f>VLOOKUP(Tabla1[[#This Row],[establecimiento]],$P$2:$Q$257,2,0)</f>
        <v>1</v>
      </c>
      <c r="N77" s="35">
        <f>Tabla1[[#This Row],[I2_objetivo]]-Tabla1[[#This Row],[I2_realizado]]</f>
        <v>0</v>
      </c>
      <c r="P77" s="1" t="s">
        <v>102</v>
      </c>
      <c r="Q77" s="1">
        <v>1</v>
      </c>
      <c r="R77" s="1" t="str">
        <f>VLOOKUP(P77,Tabla1[[#Data],[#Totals],[establecimiento]],1,0)</f>
        <v>EDUARDO ABAROA</v>
      </c>
    </row>
    <row r="78" spans="1:18" x14ac:dyDescent="0.3">
      <c r="A78" s="34">
        <v>100358</v>
      </c>
      <c r="B78" s="35" t="s">
        <v>330</v>
      </c>
      <c r="C78" s="35" t="s">
        <v>341</v>
      </c>
      <c r="D78" s="35" t="s">
        <v>367</v>
      </c>
      <c r="E78" s="23" t="s">
        <v>342</v>
      </c>
      <c r="F78" s="36">
        <v>-19.073027</v>
      </c>
      <c r="G78" s="36">
        <v>-65.241566000000006</v>
      </c>
      <c r="H78" s="37"/>
      <c r="I78" s="35" t="s">
        <v>312</v>
      </c>
      <c r="J78" s="35" t="s">
        <v>331</v>
      </c>
      <c r="K78" s="35" t="s">
        <v>313</v>
      </c>
      <c r="L78" s="35">
        <v>1</v>
      </c>
      <c r="M78" s="35">
        <f>VLOOKUP(Tabla1[[#This Row],[establecimiento]],$P$2:$Q$257,2,0)</f>
        <v>1</v>
      </c>
      <c r="N78" s="35">
        <f>Tabla1[[#This Row],[I2_objetivo]]-Tabla1[[#This Row],[I2_realizado]]</f>
        <v>0</v>
      </c>
      <c r="P78" s="1" t="s">
        <v>110</v>
      </c>
      <c r="Q78" s="1">
        <v>1</v>
      </c>
      <c r="R78" s="1" t="str">
        <f>VLOOKUP(P78,Tabla1[[#Data],[#Totals],[establecimiento]],1,0)</f>
        <v>EL CONSTRUCTOR</v>
      </c>
    </row>
    <row r="79" spans="1:18" x14ac:dyDescent="0.3">
      <c r="A79" s="34">
        <v>800303</v>
      </c>
      <c r="B79" s="35" t="s">
        <v>249</v>
      </c>
      <c r="C79" s="35" t="s">
        <v>254</v>
      </c>
      <c r="D79" s="35" t="s">
        <v>253</v>
      </c>
      <c r="E79" s="23" t="s">
        <v>255</v>
      </c>
      <c r="F79" s="35">
        <v>-10.8193938</v>
      </c>
      <c r="G79" s="35">
        <v>-65.352161199999998</v>
      </c>
      <c r="H79" s="37"/>
      <c r="I79" s="35" t="s">
        <v>188</v>
      </c>
      <c r="J79" s="35" t="s">
        <v>189</v>
      </c>
      <c r="K79" s="35" t="s">
        <v>204</v>
      </c>
      <c r="L79" s="35">
        <v>1</v>
      </c>
      <c r="M79" s="35">
        <f>VLOOKUP(Tabla1[[#This Row],[establecimiento]],$P$2:$Q$257,2,0)</f>
        <v>1</v>
      </c>
      <c r="N79" s="35">
        <f>Tabla1[[#This Row],[I2_objetivo]]-Tabla1[[#This Row],[I2_realizado]]</f>
        <v>0</v>
      </c>
      <c r="P79" s="1" t="s">
        <v>314</v>
      </c>
      <c r="Q79" s="1">
        <v>1</v>
      </c>
      <c r="R79" s="1" t="str">
        <f>VLOOKUP(P79,Tabla1[[#Data],[#Totals],[establecimiento]],1,0)</f>
        <v>EL PAJONAL</v>
      </c>
    </row>
    <row r="80" spans="1:18" x14ac:dyDescent="0.3">
      <c r="A80" s="34">
        <v>600013</v>
      </c>
      <c r="B80" s="35" t="s">
        <v>344</v>
      </c>
      <c r="C80" s="35" t="s">
        <v>344</v>
      </c>
      <c r="D80" s="35" t="s">
        <v>344</v>
      </c>
      <c r="E80" s="23" t="s">
        <v>102</v>
      </c>
      <c r="F80" s="36">
        <v>-21.516952830400001</v>
      </c>
      <c r="G80" s="36">
        <v>-64.731187911299997</v>
      </c>
      <c r="H80" s="37" t="s">
        <v>203</v>
      </c>
      <c r="I80" s="35" t="s">
        <v>188</v>
      </c>
      <c r="J80" s="35" t="s">
        <v>189</v>
      </c>
      <c r="K80" s="35" t="s">
        <v>204</v>
      </c>
      <c r="L80" s="35">
        <v>1</v>
      </c>
      <c r="M80" s="35">
        <f>VLOOKUP(Tabla1[[#This Row],[establecimiento]],$P$2:$Q$257,2,0)</f>
        <v>1</v>
      </c>
      <c r="N80" s="35">
        <f>Tabla1[[#This Row],[I2_objetivo]]-Tabla1[[#This Row],[I2_realizado]]</f>
        <v>0</v>
      </c>
      <c r="P80" s="1" t="s">
        <v>156</v>
      </c>
      <c r="Q80" s="1">
        <v>1</v>
      </c>
      <c r="R80" s="1" t="str">
        <f>VLOOKUP(P80,Tabla1[[#Data],[#Totals],[establecimiento]],1,0)</f>
        <v>EL PALMAR</v>
      </c>
    </row>
    <row r="81" spans="1:90" x14ac:dyDescent="0.3">
      <c r="A81" s="34">
        <v>600263</v>
      </c>
      <c r="B81" s="35" t="s">
        <v>344</v>
      </c>
      <c r="C81" s="35" t="s">
        <v>344</v>
      </c>
      <c r="D81" s="35" t="s">
        <v>344</v>
      </c>
      <c r="E81" s="23" t="s">
        <v>110</v>
      </c>
      <c r="F81" s="36">
        <v>-21.524040124900001</v>
      </c>
      <c r="G81" s="36">
        <v>-64.715165770499993</v>
      </c>
      <c r="H81" s="37" t="s">
        <v>196</v>
      </c>
      <c r="I81" s="35" t="s">
        <v>188</v>
      </c>
      <c r="J81" s="35" t="s">
        <v>189</v>
      </c>
      <c r="K81" s="35" t="s">
        <v>204</v>
      </c>
      <c r="L81" s="35">
        <v>1</v>
      </c>
      <c r="M81" s="35">
        <f>VLOOKUP(Tabla1[[#This Row],[establecimiento]],$P$2:$Q$257,2,0)</f>
        <v>1</v>
      </c>
      <c r="N81" s="35">
        <f>Tabla1[[#This Row],[I2_objetivo]]-Tabla1[[#This Row],[I2_realizado]]</f>
        <v>0</v>
      </c>
      <c r="P81" s="1" t="s">
        <v>386</v>
      </c>
      <c r="Q81" s="1">
        <v>1</v>
      </c>
      <c r="R81" s="1" t="str">
        <f>VLOOKUP(P81,Tabla1[[#Data],[#Totals],[establecimiento]],1,0)</f>
        <v>EL PORVENIR - SC</v>
      </c>
    </row>
    <row r="82" spans="1:90" x14ac:dyDescent="0.3">
      <c r="A82" s="34">
        <v>700015</v>
      </c>
      <c r="B82" s="35" t="s">
        <v>197</v>
      </c>
      <c r="C82" s="35" t="s">
        <v>311</v>
      </c>
      <c r="D82" s="35" t="s">
        <v>310</v>
      </c>
      <c r="E82" s="23" t="s">
        <v>314</v>
      </c>
      <c r="F82" s="36">
        <v>-17.813192999999998</v>
      </c>
      <c r="G82" s="36">
        <v>-63.166777000000003</v>
      </c>
      <c r="H82" s="37"/>
      <c r="I82" s="35" t="s">
        <v>312</v>
      </c>
      <c r="J82" s="35" t="s">
        <v>189</v>
      </c>
      <c r="K82" s="35" t="s">
        <v>315</v>
      </c>
      <c r="L82" s="35">
        <v>1</v>
      </c>
      <c r="M82" s="35">
        <f>VLOOKUP(Tabla1[[#This Row],[establecimiento]],$P$2:$Q$257,2,0)</f>
        <v>1</v>
      </c>
      <c r="N82" s="35">
        <f>Tabla1[[#This Row],[I2_objetivo]]-Tabla1[[#This Row],[I2_realizado]]</f>
        <v>0</v>
      </c>
      <c r="P82" s="1" t="s">
        <v>389</v>
      </c>
      <c r="Q82" s="1">
        <v>1</v>
      </c>
      <c r="R82" s="1" t="str">
        <f>VLOOKUP(P82,Tabla1[[#Data],[#Totals],[establecimiento]],1,0)</f>
        <v>EL PORVENIR - TJ</v>
      </c>
    </row>
    <row r="83" spans="1:90" x14ac:dyDescent="0.3">
      <c r="A83" s="34">
        <v>800080</v>
      </c>
      <c r="B83" s="35" t="s">
        <v>249</v>
      </c>
      <c r="C83" s="35" t="s">
        <v>299</v>
      </c>
      <c r="D83" s="35" t="s">
        <v>298</v>
      </c>
      <c r="E83" s="23" t="s">
        <v>156</v>
      </c>
      <c r="F83" s="35">
        <v>-14.980017823700001</v>
      </c>
      <c r="G83" s="35">
        <v>-67.087482299399994</v>
      </c>
      <c r="H83" s="37" t="s">
        <v>187</v>
      </c>
      <c r="I83" s="35" t="s">
        <v>188</v>
      </c>
      <c r="J83" s="35" t="s">
        <v>189</v>
      </c>
      <c r="K83" s="35" t="s">
        <v>204</v>
      </c>
      <c r="L83" s="35">
        <v>1</v>
      </c>
      <c r="M83" s="35">
        <f>VLOOKUP(Tabla1[[#This Row],[establecimiento]],$P$2:$Q$257,2,0)</f>
        <v>1</v>
      </c>
      <c r="N83" s="35">
        <f>Tabla1[[#This Row],[I2_objetivo]]-Tabla1[[#This Row],[I2_realizado]]</f>
        <v>0</v>
      </c>
      <c r="P83" s="1" t="s">
        <v>115</v>
      </c>
      <c r="Q83" s="1">
        <v>1</v>
      </c>
      <c r="R83" s="1" t="str">
        <f>VLOOKUP(P83,Tabla1[[#Data],[#Totals],[establecimiento]],1,0)</f>
        <v>EL PRADO</v>
      </c>
    </row>
    <row r="84" spans="1:90" x14ac:dyDescent="0.3">
      <c r="A84" s="34">
        <v>700635</v>
      </c>
      <c r="B84" s="35" t="s">
        <v>197</v>
      </c>
      <c r="C84" s="35" t="s">
        <v>311</v>
      </c>
      <c r="D84" s="35" t="s">
        <v>310</v>
      </c>
      <c r="E84" s="23" t="s">
        <v>386</v>
      </c>
      <c r="F84" s="36">
        <v>-17.787027999999999</v>
      </c>
      <c r="G84" s="36">
        <v>-63.126077000000002</v>
      </c>
      <c r="H84" s="37"/>
      <c r="I84" s="35" t="s">
        <v>312</v>
      </c>
      <c r="J84" s="35" t="s">
        <v>189</v>
      </c>
      <c r="K84" s="35" t="s">
        <v>313</v>
      </c>
      <c r="L84" s="35">
        <v>1</v>
      </c>
      <c r="M84" s="35">
        <f>VLOOKUP(Tabla1[[#This Row],[establecimiento]],$P$2:$Q$257,2,0)</f>
        <v>1</v>
      </c>
      <c r="N84" s="35">
        <f>Tabla1[[#This Row],[I2_objetivo]]-Tabla1[[#This Row],[I2_realizado]]</f>
        <v>0</v>
      </c>
      <c r="P84" s="1" t="s">
        <v>137</v>
      </c>
      <c r="Q84" s="1">
        <v>1</v>
      </c>
      <c r="R84" s="1" t="str">
        <f>VLOOKUP(P84,Tabla1[[#Data],[#Totals],[establecimiento]],1,0)</f>
        <v>EL PUENTE</v>
      </c>
    </row>
    <row r="85" spans="1:90" x14ac:dyDescent="0.3">
      <c r="A85" s="34">
        <v>600207</v>
      </c>
      <c r="B85" s="35" t="s">
        <v>344</v>
      </c>
      <c r="C85" s="35" t="s">
        <v>359</v>
      </c>
      <c r="D85" s="35" t="s">
        <v>359</v>
      </c>
      <c r="E85" s="23" t="s">
        <v>389</v>
      </c>
      <c r="F85" s="36">
        <v>-22.0147535967</v>
      </c>
      <c r="G85" s="36">
        <v>-63.682313395999998</v>
      </c>
      <c r="H85" s="37" t="s">
        <v>196</v>
      </c>
      <c r="I85" s="35" t="s">
        <v>188</v>
      </c>
      <c r="J85" s="35" t="s">
        <v>189</v>
      </c>
      <c r="K85" s="35" t="s">
        <v>204</v>
      </c>
      <c r="L85" s="35">
        <v>1</v>
      </c>
      <c r="M85" s="35">
        <f>VLOOKUP(Tabla1[[#This Row],[establecimiento]],$P$2:$Q$257,2,0)</f>
        <v>1</v>
      </c>
      <c r="N85" s="35">
        <f>Tabla1[[#This Row],[I2_objetivo]]-Tabla1[[#This Row],[I2_realizado]]</f>
        <v>0</v>
      </c>
      <c r="P85" s="1" t="s">
        <v>55</v>
      </c>
      <c r="Q85" s="1">
        <v>1</v>
      </c>
      <c r="R85" s="1" t="str">
        <f>VLOOKUP(P85,Tabla1[[#Data],[#Totals],[establecimiento]],1,0)</f>
        <v>ESPANA</v>
      </c>
    </row>
    <row r="86" spans="1:90" x14ac:dyDescent="0.3">
      <c r="A86" s="34">
        <v>600208</v>
      </c>
      <c r="B86" s="35" t="s">
        <v>344</v>
      </c>
      <c r="C86" s="35" t="s">
        <v>359</v>
      </c>
      <c r="D86" s="35" t="s">
        <v>359</v>
      </c>
      <c r="E86" s="23" t="s">
        <v>115</v>
      </c>
      <c r="F86" s="36">
        <v>-21.994347339200001</v>
      </c>
      <c r="G86" s="36">
        <v>-63.681989789399999</v>
      </c>
      <c r="H86" s="37" t="s">
        <v>196</v>
      </c>
      <c r="I86" s="35" t="s">
        <v>188</v>
      </c>
      <c r="J86" s="35" t="s">
        <v>189</v>
      </c>
      <c r="K86" s="35" t="s">
        <v>204</v>
      </c>
      <c r="L86" s="35">
        <v>1</v>
      </c>
      <c r="M86" s="35">
        <f>VLOOKUP(Tabla1[[#This Row],[establecimiento]],$P$2:$Q$257,2,0)</f>
        <v>1</v>
      </c>
      <c r="N86" s="35">
        <f>Tabla1[[#This Row],[I2_objetivo]]-Tabla1[[#This Row],[I2_realizado]]</f>
        <v>0</v>
      </c>
      <c r="P86" s="1" t="s">
        <v>64</v>
      </c>
      <c r="Q86" s="1">
        <v>1</v>
      </c>
      <c r="R86" s="1" t="str">
        <f>VLOOKUP(P86,Tabla1[[#Data],[#Totals],[establecimiento]],1,0)</f>
        <v>ETERAZAMA</v>
      </c>
    </row>
    <row r="87" spans="1:90" x14ac:dyDescent="0.3">
      <c r="A87" s="34">
        <v>700453</v>
      </c>
      <c r="B87" s="35" t="s">
        <v>197</v>
      </c>
      <c r="C87" s="35" t="s">
        <v>248</v>
      </c>
      <c r="D87" s="35" t="s">
        <v>247</v>
      </c>
      <c r="E87" s="23" t="s">
        <v>137</v>
      </c>
      <c r="F87" s="36">
        <v>-16.3293450004</v>
      </c>
      <c r="G87" s="36">
        <v>-62.911389000100002</v>
      </c>
      <c r="H87" s="37" t="s">
        <v>187</v>
      </c>
      <c r="I87" s="35" t="s">
        <v>188</v>
      </c>
      <c r="J87" s="35" t="s">
        <v>189</v>
      </c>
      <c r="K87" s="35" t="s">
        <v>190</v>
      </c>
      <c r="L87" s="35">
        <v>1</v>
      </c>
      <c r="M87" s="35">
        <f>VLOOKUP(Tabla1[[#This Row],[establecimiento]],$P$2:$Q$257,2,0)</f>
        <v>1</v>
      </c>
      <c r="N87" s="35">
        <f>Tabla1[[#This Row],[I2_objetivo]]-Tabla1[[#This Row],[I2_realizado]]</f>
        <v>0</v>
      </c>
      <c r="P87" s="1" t="s">
        <v>29</v>
      </c>
      <c r="Q87" s="1">
        <v>1</v>
      </c>
      <c r="R87" s="1" t="str">
        <f>VLOOKUP(P87,Tabla1[[#Data],[#Totals],[establecimiento]],1,0)</f>
        <v>FLORIDA</v>
      </c>
    </row>
    <row r="88" spans="1:90" x14ac:dyDescent="0.3">
      <c r="A88" s="34">
        <v>300059</v>
      </c>
      <c r="B88" s="35" t="s">
        <v>200</v>
      </c>
      <c r="C88" s="35" t="s">
        <v>215</v>
      </c>
      <c r="D88" s="35" t="s">
        <v>200</v>
      </c>
      <c r="E88" s="23" t="s">
        <v>55</v>
      </c>
      <c r="F88" s="36">
        <v>-17.457436000400001</v>
      </c>
      <c r="G88" s="36">
        <v>-66.156082610400006</v>
      </c>
      <c r="H88" s="37" t="s">
        <v>196</v>
      </c>
      <c r="I88" s="35" t="s">
        <v>188</v>
      </c>
      <c r="J88" s="35" t="s">
        <v>189</v>
      </c>
      <c r="K88" s="35" t="s">
        <v>190</v>
      </c>
      <c r="L88" s="35">
        <v>1</v>
      </c>
      <c r="M88" s="35">
        <f>VLOOKUP(Tabla1[[#This Row],[establecimiento]],$P$2:$Q$257,2,0)</f>
        <v>1</v>
      </c>
      <c r="N88" s="35">
        <f>Tabla1[[#This Row],[I2_objetivo]]-Tabla1[[#This Row],[I2_realizado]]</f>
        <v>0</v>
      </c>
      <c r="P88" s="1" t="s">
        <v>20</v>
      </c>
      <c r="Q88" s="1">
        <v>1</v>
      </c>
      <c r="R88" s="1" t="str">
        <f>VLOOKUP(P88,Tabla1[[#Data],[#Totals],[establecimiento]],1,0)</f>
        <v>FRANZ TAMAYO</v>
      </c>
    </row>
    <row r="89" spans="1:90" x14ac:dyDescent="0.3">
      <c r="A89" s="34">
        <v>300269</v>
      </c>
      <c r="B89" s="35" t="s">
        <v>200</v>
      </c>
      <c r="C89" s="35" t="s">
        <v>356</v>
      </c>
      <c r="D89" s="35" t="s">
        <v>356</v>
      </c>
      <c r="E89" s="23" t="s">
        <v>64</v>
      </c>
      <c r="F89" s="36">
        <v>-19.5706409999</v>
      </c>
      <c r="G89" s="36">
        <v>-65.759148999900006</v>
      </c>
      <c r="H89" s="37" t="s">
        <v>196</v>
      </c>
      <c r="I89" s="35" t="s">
        <v>188</v>
      </c>
      <c r="J89" s="35" t="s">
        <v>189</v>
      </c>
      <c r="K89" s="35" t="s">
        <v>190</v>
      </c>
      <c r="L89" s="35">
        <v>1</v>
      </c>
      <c r="M89" s="35">
        <f>VLOOKUP(Tabla1[[#This Row],[establecimiento]],$P$2:$Q$257,2,0)</f>
        <v>1</v>
      </c>
      <c r="N89" s="35">
        <f>Tabla1[[#This Row],[I2_objetivo]]-Tabla1[[#This Row],[I2_realizado]]</f>
        <v>0</v>
      </c>
      <c r="P89" s="1" t="s">
        <v>157</v>
      </c>
      <c r="Q89" s="1">
        <v>1</v>
      </c>
      <c r="R89" s="1" t="str">
        <f>VLOOKUP(P89,Tabla1[[#Data],[#Totals],[establecimiento]],1,0)</f>
        <v>GALILEA</v>
      </c>
    </row>
    <row r="90" spans="1:90" x14ac:dyDescent="0.3">
      <c r="A90" s="34">
        <v>200357</v>
      </c>
      <c r="B90" s="35" t="s">
        <v>193</v>
      </c>
      <c r="C90" s="35" t="s">
        <v>354</v>
      </c>
      <c r="D90" s="35" t="s">
        <v>30</v>
      </c>
      <c r="E90" s="23" t="s">
        <v>29</v>
      </c>
      <c r="F90" s="36">
        <v>-16.588504350299999</v>
      </c>
      <c r="G90" s="36">
        <v>-68.245997526099998</v>
      </c>
      <c r="H90" s="37" t="s">
        <v>196</v>
      </c>
      <c r="I90" s="35" t="s">
        <v>188</v>
      </c>
      <c r="J90" s="35" t="s">
        <v>189</v>
      </c>
      <c r="K90" s="35" t="s">
        <v>190</v>
      </c>
      <c r="L90" s="35">
        <v>1</v>
      </c>
      <c r="M90" s="35">
        <f>VLOOKUP(Tabla1[[#This Row],[establecimiento]],$P$2:$Q$257,2,0)</f>
        <v>1</v>
      </c>
      <c r="N90" s="35">
        <f>Tabla1[[#This Row],[I2_objetivo]]-Tabla1[[#This Row],[I2_realizado]]</f>
        <v>0</v>
      </c>
      <c r="P90" s="1" t="s">
        <v>4</v>
      </c>
      <c r="Q90" s="1">
        <v>1</v>
      </c>
      <c r="R90" s="1" t="str">
        <f>VLOOKUP(P90,Tabla1[[#Data],[#Totals],[establecimiento]],1,0)</f>
        <v>GARCILAZO BAJO</v>
      </c>
    </row>
    <row r="91" spans="1:90" x14ac:dyDescent="0.3">
      <c r="A91" s="34">
        <v>200588</v>
      </c>
      <c r="B91" s="35" t="s">
        <v>193</v>
      </c>
      <c r="C91" s="35" t="s">
        <v>244</v>
      </c>
      <c r="D91" s="35" t="s">
        <v>243</v>
      </c>
      <c r="E91" s="23" t="s">
        <v>20</v>
      </c>
      <c r="F91" s="36">
        <v>-16.507233000100001</v>
      </c>
      <c r="G91" s="36">
        <v>-68.250298999600005</v>
      </c>
      <c r="H91" s="37" t="s">
        <v>196</v>
      </c>
      <c r="I91" s="35" t="s">
        <v>188</v>
      </c>
      <c r="J91" s="35" t="s">
        <v>189</v>
      </c>
      <c r="K91" s="35" t="s">
        <v>190</v>
      </c>
      <c r="L91" s="35">
        <v>1</v>
      </c>
      <c r="M91" s="35">
        <f>VLOOKUP(Tabla1[[#This Row],[establecimiento]],$P$2:$Q$257,2,0)</f>
        <v>1</v>
      </c>
      <c r="N91" s="35">
        <f>Tabla1[[#This Row],[I2_objetivo]]-Tabla1[[#This Row],[I2_realizado]]</f>
        <v>0</v>
      </c>
      <c r="P91" s="1" t="s">
        <v>225</v>
      </c>
      <c r="Q91" s="1">
        <v>1</v>
      </c>
      <c r="R91" s="1" t="str">
        <f>VLOOKUP(P91,Tabla1[[#Data],[#Totals],[establecimiento]],1,0)</f>
        <v>GLORIA ALTO BUENA VISTA</v>
      </c>
    </row>
    <row r="92" spans="1:90" x14ac:dyDescent="0.3">
      <c r="A92" s="34">
        <v>800081</v>
      </c>
      <c r="B92" s="35" t="s">
        <v>249</v>
      </c>
      <c r="C92" s="35" t="s">
        <v>299</v>
      </c>
      <c r="D92" s="35" t="s">
        <v>298</v>
      </c>
      <c r="E92" s="23" t="s">
        <v>157</v>
      </c>
      <c r="F92" s="35">
        <v>-14.878030284399999</v>
      </c>
      <c r="G92" s="35">
        <v>-66.681606657800003</v>
      </c>
      <c r="H92" s="37" t="s">
        <v>187</v>
      </c>
      <c r="I92" s="35" t="s">
        <v>188</v>
      </c>
      <c r="J92" s="35" t="s">
        <v>189</v>
      </c>
      <c r="K92" s="35" t="s">
        <v>204</v>
      </c>
      <c r="L92" s="35">
        <v>1</v>
      </c>
      <c r="M92" s="35">
        <f>VLOOKUP(Tabla1[[#This Row],[establecimiento]],$P$2:$Q$257,2,0)</f>
        <v>1</v>
      </c>
      <c r="N92" s="35">
        <f>Tabla1[[#This Row],[I2_objetivo]]-Tabla1[[#This Row],[I2_realizado]]</f>
        <v>0</v>
      </c>
      <c r="P92" s="1" t="s">
        <v>105</v>
      </c>
      <c r="Q92" s="1">
        <v>1</v>
      </c>
      <c r="R92" s="1" t="str">
        <f>VLOOKUP(P92,Tabla1[[#Data],[#Totals],[establecimiento]],1,0)</f>
        <v>GUADALQUIVIR</v>
      </c>
    </row>
    <row r="93" spans="1:90" x14ac:dyDescent="0.3">
      <c r="A93" s="34">
        <v>100320</v>
      </c>
      <c r="B93" s="35" t="s">
        <v>330</v>
      </c>
      <c r="C93" s="35" t="s">
        <v>366</v>
      </c>
      <c r="D93" s="35" t="s">
        <v>367</v>
      </c>
      <c r="E93" s="23" t="s">
        <v>4</v>
      </c>
      <c r="F93" s="36">
        <v>-19.0435760001</v>
      </c>
      <c r="G93" s="36">
        <v>-65.237423000000007</v>
      </c>
      <c r="H93" s="37" t="s">
        <v>196</v>
      </c>
      <c r="I93" s="35" t="s">
        <v>188</v>
      </c>
      <c r="J93" s="35" t="s">
        <v>189</v>
      </c>
      <c r="K93" s="35" t="s">
        <v>190</v>
      </c>
      <c r="L93" s="35">
        <v>1</v>
      </c>
      <c r="M93" s="35">
        <f>VLOOKUP(Tabla1[[#This Row],[establecimiento]],$P$2:$Q$257,2,0)</f>
        <v>1</v>
      </c>
      <c r="N93" s="35">
        <f>Tabla1[[#This Row],[I2_objetivo]]-Tabla1[[#This Row],[I2_realizado]]</f>
        <v>0</v>
      </c>
      <c r="P93" s="1" t="s">
        <v>26</v>
      </c>
      <c r="Q93" s="1">
        <v>1</v>
      </c>
      <c r="R93" s="1" t="str">
        <f>VLOOKUP(P93,Tabla1[[#Data],[#Totals],[establecimiento]],1,0)</f>
        <v>GUANAY</v>
      </c>
    </row>
    <row r="94" spans="1:90" x14ac:dyDescent="0.3">
      <c r="A94" s="34">
        <v>300073</v>
      </c>
      <c r="B94" s="35" t="s">
        <v>200</v>
      </c>
      <c r="C94" s="35" t="s">
        <v>215</v>
      </c>
      <c r="D94" s="35" t="s">
        <v>200</v>
      </c>
      <c r="E94" s="23" t="s">
        <v>225</v>
      </c>
      <c r="F94" s="36">
        <v>-17.466543999999999</v>
      </c>
      <c r="G94" s="36">
        <v>-66.155800999999997</v>
      </c>
      <c r="H94" s="37"/>
      <c r="I94" s="35" t="s">
        <v>188</v>
      </c>
      <c r="J94" s="35" t="s">
        <v>189</v>
      </c>
      <c r="K94" s="35" t="s">
        <v>190</v>
      </c>
      <c r="L94" s="35">
        <v>1</v>
      </c>
      <c r="M94" s="35">
        <f>VLOOKUP(Tabla1[[#This Row],[establecimiento]],$P$2:$Q$257,2,0)</f>
        <v>1</v>
      </c>
      <c r="N94" s="35">
        <f>Tabla1[[#This Row],[I2_objetivo]]-Tabla1[[#This Row],[I2_realizado]]</f>
        <v>0</v>
      </c>
      <c r="P94" s="1" t="s">
        <v>154</v>
      </c>
      <c r="Q94" s="1">
        <v>1</v>
      </c>
      <c r="R94" s="1" t="str">
        <f>VLOOKUP(P94,Tabla1[[#Data],[#Totals],[establecimiento]],1,0)</f>
        <v>GUAYARAGUAZU</v>
      </c>
    </row>
    <row r="95" spans="1:90" x14ac:dyDescent="0.3">
      <c r="A95" s="34">
        <v>600016</v>
      </c>
      <c r="B95" s="35" t="s">
        <v>344</v>
      </c>
      <c r="C95" s="35" t="s">
        <v>344</v>
      </c>
      <c r="D95" s="35" t="s">
        <v>344</v>
      </c>
      <c r="E95" s="23" t="s">
        <v>105</v>
      </c>
      <c r="F95" s="36">
        <v>-21.510479785499999</v>
      </c>
      <c r="G95" s="36">
        <v>-64.747622089100005</v>
      </c>
      <c r="H95" s="37" t="s">
        <v>196</v>
      </c>
      <c r="I95" s="35" t="s">
        <v>188</v>
      </c>
      <c r="J95" s="35" t="s">
        <v>189</v>
      </c>
      <c r="K95" s="35" t="s">
        <v>204</v>
      </c>
      <c r="L95" s="35">
        <v>1</v>
      </c>
      <c r="M95" s="35">
        <f>VLOOKUP(Tabla1[[#This Row],[establecimiento]],$P$2:$Q$257,2,0)</f>
        <v>1</v>
      </c>
      <c r="N95" s="35">
        <f>Tabla1[[#This Row],[I2_objetivo]]-Tabla1[[#This Row],[I2_realizado]]</f>
        <v>0</v>
      </c>
      <c r="P95" s="1" t="s">
        <v>135</v>
      </c>
      <c r="Q95" s="1">
        <v>1</v>
      </c>
      <c r="R95" s="1" t="str">
        <f>VLOOKUP(P95,Tabla1[[#Data],[#Totals],[establecimiento]],1,0)</f>
        <v>GUTIERREZ</v>
      </c>
    </row>
    <row r="96" spans="1:90" s="4" customFormat="1" x14ac:dyDescent="0.3">
      <c r="A96" s="34">
        <v>200315</v>
      </c>
      <c r="B96" s="35" t="s">
        <v>193</v>
      </c>
      <c r="C96" s="35" t="s">
        <v>252</v>
      </c>
      <c r="D96" s="35" t="s">
        <v>26</v>
      </c>
      <c r="E96" s="23" t="s">
        <v>26</v>
      </c>
      <c r="F96" s="35">
        <v>-15.497087584599999</v>
      </c>
      <c r="G96" s="35">
        <v>-67.880533818200007</v>
      </c>
      <c r="H96" s="37" t="s">
        <v>203</v>
      </c>
      <c r="I96" s="35" t="s">
        <v>188</v>
      </c>
      <c r="J96" s="35" t="s">
        <v>189</v>
      </c>
      <c r="K96" s="35" t="s">
        <v>190</v>
      </c>
      <c r="L96" s="35">
        <v>1</v>
      </c>
      <c r="M96" s="35">
        <f>VLOOKUP(Tabla1[[#This Row],[establecimiento]],$P$2:$Q$257,2,0)</f>
        <v>1</v>
      </c>
      <c r="N96" s="35">
        <f>Tabla1[[#This Row],[I2_objetivo]]-Tabla1[[#This Row],[I2_realizado]]</f>
        <v>0</v>
      </c>
      <c r="O96" s="1"/>
      <c r="P96" s="1" t="s">
        <v>167</v>
      </c>
      <c r="Q96" s="1">
        <v>1</v>
      </c>
      <c r="R96" s="1" t="str">
        <f>VLOOKUP(P96,Tabla1[[#Data],[#Totals],[establecimiento]],1,0)</f>
        <v>HENRY K. BEYE</v>
      </c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</row>
    <row r="97" spans="1:90" s="4" customFormat="1" x14ac:dyDescent="0.3">
      <c r="A97" s="38">
        <v>800210</v>
      </c>
      <c r="B97" s="35" t="s">
        <v>249</v>
      </c>
      <c r="C97" s="35" t="s">
        <v>254</v>
      </c>
      <c r="D97" s="35" t="s">
        <v>253</v>
      </c>
      <c r="E97" s="23" t="s">
        <v>154</v>
      </c>
      <c r="F97" s="35">
        <v>-10.816241999800001</v>
      </c>
      <c r="G97" s="35">
        <v>-65.367130000000003</v>
      </c>
      <c r="H97" s="37" t="s">
        <v>196</v>
      </c>
      <c r="I97" s="35" t="s">
        <v>188</v>
      </c>
      <c r="J97" s="35" t="s">
        <v>189</v>
      </c>
      <c r="K97" s="35" t="s">
        <v>204</v>
      </c>
      <c r="L97" s="35">
        <v>1</v>
      </c>
      <c r="M97" s="35">
        <f>VLOOKUP(Tabla1[[#This Row],[establecimiento]],$P$2:$Q$257,2,0)</f>
        <v>1</v>
      </c>
      <c r="N97" s="35">
        <f>Tabla1[[#This Row],[I2_objetivo]]-Tabla1[[#This Row],[I2_realizado]]</f>
        <v>0</v>
      </c>
      <c r="O97" s="1"/>
      <c r="P97" s="1" t="s">
        <v>226</v>
      </c>
      <c r="Q97" s="1">
        <v>1</v>
      </c>
      <c r="R97" s="1" t="str">
        <f>VLOOKUP(P97,Tabla1[[#Data],[#Totals],[establecimiento]],1,0)</f>
        <v>HOSP. ALBINA PATIÑO</v>
      </c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</row>
    <row r="98" spans="1:90" s="4" customFormat="1" x14ac:dyDescent="0.3">
      <c r="A98" s="34">
        <v>700287</v>
      </c>
      <c r="B98" s="35" t="s">
        <v>197</v>
      </c>
      <c r="C98" s="35" t="s">
        <v>199</v>
      </c>
      <c r="D98" s="35" t="s">
        <v>135</v>
      </c>
      <c r="E98" s="23" t="s">
        <v>135</v>
      </c>
      <c r="F98" s="36">
        <v>-19.4218673544</v>
      </c>
      <c r="G98" s="36">
        <v>-63.529461010299997</v>
      </c>
      <c r="H98" s="37" t="s">
        <v>196</v>
      </c>
      <c r="I98" s="35" t="s">
        <v>188</v>
      </c>
      <c r="J98" s="35" t="s">
        <v>189</v>
      </c>
      <c r="K98" s="35" t="s">
        <v>190</v>
      </c>
      <c r="L98" s="35">
        <v>1</v>
      </c>
      <c r="M98" s="35">
        <f>VLOOKUP(Tabla1[[#This Row],[establecimiento]],$P$2:$Q$257,2,0)</f>
        <v>1</v>
      </c>
      <c r="N98" s="35">
        <f>Tabla1[[#This Row],[I2_objetivo]]-Tabla1[[#This Row],[I2_realizado]]</f>
        <v>0</v>
      </c>
      <c r="O98" s="1"/>
      <c r="P98" s="1" t="s">
        <v>229</v>
      </c>
      <c r="Q98" s="1">
        <v>1</v>
      </c>
      <c r="R98" s="1" t="str">
        <f>VLOOKUP(P98,Tabla1[[#Data],[#Totals],[establecimiento]],1,0)</f>
        <v>HOSP. CAJA CORDES</v>
      </c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</row>
    <row r="99" spans="1:90" x14ac:dyDescent="0.3">
      <c r="A99" s="34">
        <v>800136</v>
      </c>
      <c r="B99" s="35" t="s">
        <v>249</v>
      </c>
      <c r="C99" s="35" t="s">
        <v>291</v>
      </c>
      <c r="D99" s="35" t="s">
        <v>150</v>
      </c>
      <c r="E99" s="23" t="s">
        <v>167</v>
      </c>
      <c r="F99" s="35">
        <v>-13.0371561145</v>
      </c>
      <c r="G99" s="35">
        <v>-64.670022334500004</v>
      </c>
      <c r="H99" s="37" t="s">
        <v>203</v>
      </c>
      <c r="I99" s="35" t="s">
        <v>188</v>
      </c>
      <c r="J99" s="35" t="s">
        <v>189</v>
      </c>
      <c r="K99" s="35" t="s">
        <v>204</v>
      </c>
      <c r="L99" s="35">
        <v>1</v>
      </c>
      <c r="M99" s="35">
        <f>VLOOKUP(Tabla1[[#This Row],[establecimiento]],$P$2:$Q$257,2,0)</f>
        <v>1</v>
      </c>
      <c r="N99" s="35">
        <f>Tabla1[[#This Row],[I2_objetivo]]-Tabla1[[#This Row],[I2_realizado]]</f>
        <v>0</v>
      </c>
      <c r="P99" s="1" t="s">
        <v>231</v>
      </c>
      <c r="Q99" s="1">
        <v>1</v>
      </c>
      <c r="R99" s="1" t="str">
        <f>VLOOKUP(P99,Tabla1[[#Data],[#Totals],[establecimiento]],1,0)</f>
        <v>HOSP. HARRY WILLIAMS</v>
      </c>
    </row>
    <row r="100" spans="1:90" x14ac:dyDescent="0.3">
      <c r="A100" s="34">
        <v>300035</v>
      </c>
      <c r="B100" s="35" t="s">
        <v>200</v>
      </c>
      <c r="C100" s="35" t="s">
        <v>215</v>
      </c>
      <c r="D100" s="35" t="s">
        <v>200</v>
      </c>
      <c r="E100" s="23" t="s">
        <v>226</v>
      </c>
      <c r="F100" s="35">
        <v>-17.394210999999999</v>
      </c>
      <c r="G100" s="35">
        <v>-66.149675000000002</v>
      </c>
      <c r="H100" s="37" t="s">
        <v>227</v>
      </c>
      <c r="I100" s="35" t="s">
        <v>228</v>
      </c>
      <c r="J100" s="35" t="s">
        <v>223</v>
      </c>
      <c r="K100" s="35" t="s">
        <v>224</v>
      </c>
      <c r="L100" s="35">
        <v>1</v>
      </c>
      <c r="M100" s="35">
        <f>VLOOKUP(Tabla1[[#This Row],[establecimiento]],$P$2:$Q$257,2,0)</f>
        <v>1</v>
      </c>
      <c r="N100" s="35">
        <f>Tabla1[[#This Row],[I2_objetivo]]-Tabla1[[#This Row],[I2_realizado]]</f>
        <v>0</v>
      </c>
      <c r="P100" s="1" t="s">
        <v>171</v>
      </c>
      <c r="Q100" s="1">
        <v>1</v>
      </c>
      <c r="R100" s="1" t="str">
        <f>VLOOKUP(P100,Tabla1[[#Data],[#Totals],[establecimiento]],1,0)</f>
        <v>HOSPITAL BOLIVIANO JAPONES DR. ROBERTO GALINDO TER...</v>
      </c>
    </row>
    <row r="101" spans="1:90" x14ac:dyDescent="0.3">
      <c r="A101" s="34">
        <v>300042</v>
      </c>
      <c r="B101" s="35" t="s">
        <v>200</v>
      </c>
      <c r="C101" s="35" t="s">
        <v>215</v>
      </c>
      <c r="D101" s="35" t="s">
        <v>200</v>
      </c>
      <c r="E101" s="23" t="s">
        <v>229</v>
      </c>
      <c r="F101" s="35">
        <v>-17.394443511962798</v>
      </c>
      <c r="G101" s="35">
        <v>-66.184104919433494</v>
      </c>
      <c r="H101" s="37" t="s">
        <v>207</v>
      </c>
      <c r="I101" s="35" t="s">
        <v>208</v>
      </c>
      <c r="J101" s="35" t="s">
        <v>213</v>
      </c>
      <c r="K101" s="35" t="s">
        <v>230</v>
      </c>
      <c r="L101" s="35">
        <v>1</v>
      </c>
      <c r="M101" s="35">
        <f>VLOOKUP(Tabla1[[#This Row],[establecimiento]],$P$2:$Q$257,2,0)</f>
        <v>1</v>
      </c>
      <c r="N101" s="35">
        <f>Tabla1[[#This Row],[I2_objetivo]]-Tabla1[[#This Row],[I2_realizado]]</f>
        <v>0</v>
      </c>
      <c r="P101" s="1" t="s">
        <v>276</v>
      </c>
      <c r="Q101" s="1">
        <v>1</v>
      </c>
      <c r="R101" s="1" t="str">
        <f>VLOOKUP(P101,Tabla1[[#Data],[#Totals],[establecimiento]],1,0)</f>
        <v>HOSPITAL CAJA CAMINOS SENAC</v>
      </c>
    </row>
    <row r="102" spans="1:90" x14ac:dyDescent="0.3">
      <c r="A102" s="34">
        <v>300011</v>
      </c>
      <c r="B102" s="35" t="s">
        <v>200</v>
      </c>
      <c r="C102" s="35" t="s">
        <v>215</v>
      </c>
      <c r="D102" s="35" t="s">
        <v>200</v>
      </c>
      <c r="E102" s="23" t="s">
        <v>231</v>
      </c>
      <c r="F102" s="35">
        <v>-17.419696999999999</v>
      </c>
      <c r="G102" s="35">
        <v>-66.147249000000002</v>
      </c>
      <c r="H102" s="37" t="s">
        <v>207</v>
      </c>
      <c r="I102" s="35" t="s">
        <v>208</v>
      </c>
      <c r="J102" s="35" t="s">
        <v>232</v>
      </c>
      <c r="K102" s="35" t="s">
        <v>233</v>
      </c>
      <c r="L102" s="35">
        <v>1</v>
      </c>
      <c r="M102" s="35">
        <f>VLOOKUP(Tabla1[[#This Row],[establecimiento]],$P$2:$Q$257,2,0)</f>
        <v>1</v>
      </c>
      <c r="N102" s="35">
        <f>Tabla1[[#This Row],[I2_objetivo]]-Tabla1[[#This Row],[I2_realizado]]</f>
        <v>0</v>
      </c>
      <c r="P102" s="1" t="s">
        <v>266</v>
      </c>
      <c r="Q102" s="1">
        <v>1</v>
      </c>
      <c r="R102" s="1" t="str">
        <f>VLOOKUP(P102,Tabla1[[#Data],[#Totals],[establecimiento]],1,0)</f>
        <v>HOSPITAL CAJA PETROLERA DE SALUD</v>
      </c>
    </row>
    <row r="103" spans="1:90" x14ac:dyDescent="0.3">
      <c r="A103" s="38">
        <v>900005</v>
      </c>
      <c r="B103" s="35" t="s">
        <v>209</v>
      </c>
      <c r="C103" s="35" t="s">
        <v>210</v>
      </c>
      <c r="D103" s="35" t="s">
        <v>172</v>
      </c>
      <c r="E103" s="23" t="s">
        <v>171</v>
      </c>
      <c r="F103" s="35">
        <v>-11.0326240588</v>
      </c>
      <c r="G103" s="35">
        <v>-68.767409330800007</v>
      </c>
      <c r="H103" s="37" t="s">
        <v>207</v>
      </c>
      <c r="I103" s="35" t="s">
        <v>208</v>
      </c>
      <c r="J103" s="35" t="s">
        <v>189</v>
      </c>
      <c r="K103" s="35" t="s">
        <v>204</v>
      </c>
      <c r="L103" s="35">
        <v>1</v>
      </c>
      <c r="M103" s="35">
        <f>VLOOKUP(Tabla1[[#This Row],[establecimiento]],$P$2:$Q$257,2,0)</f>
        <v>1</v>
      </c>
      <c r="N103" s="35">
        <f>Tabla1[[#This Row],[I2_objetivo]]-Tabla1[[#This Row],[I2_realizado]]</f>
        <v>0</v>
      </c>
      <c r="P103" s="1" t="s">
        <v>37</v>
      </c>
      <c r="Q103" s="1">
        <v>1</v>
      </c>
      <c r="R103" s="1" t="str">
        <f>VLOOKUP(P103,Tabla1[[#Data],[#Totals],[establecimiento]],1,0)</f>
        <v>HOSPITAL CHULUMANI</v>
      </c>
    </row>
    <row r="104" spans="1:90" x14ac:dyDescent="0.3">
      <c r="A104" s="34">
        <v>400018</v>
      </c>
      <c r="B104" s="35" t="s">
        <v>184</v>
      </c>
      <c r="C104" s="35" t="s">
        <v>274</v>
      </c>
      <c r="D104" s="35" t="s">
        <v>184</v>
      </c>
      <c r="E104" s="23" t="s">
        <v>276</v>
      </c>
      <c r="F104" s="36">
        <v>-17.966058</v>
      </c>
      <c r="G104" s="36">
        <v>-67.105943999999994</v>
      </c>
      <c r="H104" s="37"/>
      <c r="I104" s="35" t="s">
        <v>208</v>
      </c>
      <c r="J104" s="35" t="s">
        <v>213</v>
      </c>
      <c r="K104" s="35" t="s">
        <v>277</v>
      </c>
      <c r="L104" s="35">
        <v>1</v>
      </c>
      <c r="M104" s="35">
        <f>VLOOKUP(Tabla1[[#This Row],[establecimiento]],$P$2:$Q$257,2,0)</f>
        <v>1</v>
      </c>
      <c r="N104" s="35">
        <f>Tabla1[[#This Row],[I2_objetivo]]-Tabla1[[#This Row],[I2_realizado]]</f>
        <v>0</v>
      </c>
      <c r="P104" s="1" t="s">
        <v>349</v>
      </c>
      <c r="Q104" s="1">
        <v>1</v>
      </c>
      <c r="R104" s="1" t="str">
        <f>VLOOKUP(P104,Tabla1[[#Data],[#Totals],[establecimiento]],1,0)</f>
        <v>HOSPITAL DE ATENCION INTEGRAL CNS TARIJA</v>
      </c>
    </row>
    <row r="105" spans="1:90" x14ac:dyDescent="0.3">
      <c r="A105" s="34">
        <v>200879</v>
      </c>
      <c r="B105" s="35" t="s">
        <v>193</v>
      </c>
      <c r="C105" s="35" t="s">
        <v>264</v>
      </c>
      <c r="D105" s="35" t="s">
        <v>193</v>
      </c>
      <c r="E105" s="23" t="s">
        <v>266</v>
      </c>
      <c r="F105" s="35">
        <v>-16.497882100000002</v>
      </c>
      <c r="G105" s="35">
        <v>-68.134767199999999</v>
      </c>
      <c r="H105" s="37" t="s">
        <v>267</v>
      </c>
      <c r="I105" s="35" t="s">
        <v>228</v>
      </c>
      <c r="J105" s="35" t="s">
        <v>213</v>
      </c>
      <c r="K105" s="35" t="s">
        <v>268</v>
      </c>
      <c r="L105" s="35">
        <v>1</v>
      </c>
      <c r="M105" s="35">
        <f>VLOOKUP(Tabla1[[#This Row],[establecimiento]],$P$2:$Q$257,2,0)</f>
        <v>1</v>
      </c>
      <c r="N105" s="35">
        <f>Tabla1[[#This Row],[I2_objetivo]]-Tabla1[[#This Row],[I2_realizado]]</f>
        <v>0</v>
      </c>
      <c r="P105" s="1" t="s">
        <v>61</v>
      </c>
      <c r="Q105" s="1">
        <v>1</v>
      </c>
      <c r="R105" s="1" t="str">
        <f>VLOOKUP(P105,Tabla1[[#Data],[#Totals],[establecimiento]],1,0)</f>
        <v>HOSPITAL DEL SUD</v>
      </c>
    </row>
    <row r="106" spans="1:90" x14ac:dyDescent="0.3">
      <c r="A106" s="34">
        <v>200428</v>
      </c>
      <c r="B106" s="35" t="s">
        <v>193</v>
      </c>
      <c r="C106" s="35" t="s">
        <v>206</v>
      </c>
      <c r="D106" s="35" t="s">
        <v>205</v>
      </c>
      <c r="E106" s="23" t="s">
        <v>37</v>
      </c>
      <c r="F106" s="36">
        <v>-16.409645000000001</v>
      </c>
      <c r="G106" s="36">
        <v>-67.525689000100002</v>
      </c>
      <c r="H106" s="37" t="s">
        <v>207</v>
      </c>
      <c r="I106" s="35" t="s">
        <v>208</v>
      </c>
      <c r="J106" s="35" t="s">
        <v>189</v>
      </c>
      <c r="K106" s="35" t="s">
        <v>204</v>
      </c>
      <c r="L106" s="35">
        <v>1</v>
      </c>
      <c r="M106" s="35">
        <f>VLOOKUP(Tabla1[[#This Row],[establecimiento]],$P$2:$Q$257,2,0)</f>
        <v>1</v>
      </c>
      <c r="N106" s="35">
        <f>Tabla1[[#This Row],[I2_objetivo]]-Tabla1[[#This Row],[I2_realizado]]</f>
        <v>0</v>
      </c>
      <c r="P106" s="1" t="s">
        <v>175</v>
      </c>
      <c r="Q106" s="1">
        <v>1</v>
      </c>
      <c r="R106" s="1" t="str">
        <f>VLOOKUP(P106,Tabla1[[#Data],[#Totals],[establecimiento]],1,0)</f>
        <v>HOSPITAL INTEGRAL COMUNITARIO PUERTO RICO</v>
      </c>
    </row>
    <row r="107" spans="1:90" x14ac:dyDescent="0.3">
      <c r="A107" s="34">
        <v>600020</v>
      </c>
      <c r="B107" s="35" t="s">
        <v>344</v>
      </c>
      <c r="C107" s="35" t="s">
        <v>344</v>
      </c>
      <c r="D107" s="35" t="s">
        <v>344</v>
      </c>
      <c r="E107" s="23" t="s">
        <v>349</v>
      </c>
      <c r="F107" s="36">
        <v>-21.534837</v>
      </c>
      <c r="G107" s="36">
        <v>-64.720687999999996</v>
      </c>
      <c r="H107" s="37"/>
      <c r="I107" s="35" t="s">
        <v>228</v>
      </c>
      <c r="J107" s="35" t="s">
        <v>213</v>
      </c>
      <c r="K107" s="35" t="s">
        <v>214</v>
      </c>
      <c r="L107" s="35">
        <v>1</v>
      </c>
      <c r="M107" s="35">
        <f>VLOOKUP(Tabla1[[#This Row],[establecimiento]],$P$2:$Q$257,2,0)</f>
        <v>1</v>
      </c>
      <c r="N107" s="35">
        <f>Tabla1[[#This Row],[I2_objetivo]]-Tabla1[[#This Row],[I2_realizado]]</f>
        <v>0</v>
      </c>
      <c r="P107" s="1" t="s">
        <v>161</v>
      </c>
      <c r="Q107" s="1">
        <v>1</v>
      </c>
      <c r="R107" s="1" t="str">
        <f>VLOOKUP(P107,Tabla1[[#Data],[#Totals],[establecimiento]],1,0)</f>
        <v>HOSPITAL MUNICIPAL DR. JACOBO ABULARACH ABULARACH</v>
      </c>
    </row>
    <row r="108" spans="1:90" x14ac:dyDescent="0.3">
      <c r="A108" s="34">
        <v>300677</v>
      </c>
      <c r="B108" s="35" t="s">
        <v>200</v>
      </c>
      <c r="C108" s="35" t="s">
        <v>215</v>
      </c>
      <c r="D108" s="35" t="s">
        <v>200</v>
      </c>
      <c r="E108" s="23" t="s">
        <v>61</v>
      </c>
      <c r="F108" s="36">
        <v>-17.450472324</v>
      </c>
      <c r="G108" s="36">
        <v>-66.150293395600002</v>
      </c>
      <c r="H108" s="37" t="s">
        <v>207</v>
      </c>
      <c r="I108" s="35" t="s">
        <v>208</v>
      </c>
      <c r="J108" s="35" t="s">
        <v>189</v>
      </c>
      <c r="K108" s="35" t="s">
        <v>204</v>
      </c>
      <c r="L108" s="35">
        <v>1</v>
      </c>
      <c r="M108" s="35">
        <f>VLOOKUP(Tabla1[[#This Row],[establecimiento]],$P$2:$Q$257,2,0)</f>
        <v>1</v>
      </c>
      <c r="N108" s="35">
        <f>Tabla1[[#This Row],[I2_objetivo]]-Tabla1[[#This Row],[I2_realizado]]</f>
        <v>0</v>
      </c>
      <c r="P108" s="1" t="s">
        <v>158</v>
      </c>
      <c r="Q108" s="1">
        <v>1</v>
      </c>
      <c r="R108" s="1" t="str">
        <f>VLOOKUP(P108,Tabla1[[#Data],[#Totals],[establecimiento]],1,0)</f>
        <v>HOSPITAL MUNICIPAL DR. JOSE EDUARDO OLMOS MAEDA</v>
      </c>
    </row>
    <row r="109" spans="1:90" x14ac:dyDescent="0.3">
      <c r="A109" s="38">
        <v>900028</v>
      </c>
      <c r="B109" s="35" t="s">
        <v>209</v>
      </c>
      <c r="C109" s="35" t="s">
        <v>259</v>
      </c>
      <c r="D109" s="35" t="s">
        <v>41</v>
      </c>
      <c r="E109" s="23" t="s">
        <v>175</v>
      </c>
      <c r="F109" s="35">
        <v>-11.106499038200001</v>
      </c>
      <c r="G109" s="35">
        <v>-67.554997015300003</v>
      </c>
      <c r="H109" s="37" t="s">
        <v>203</v>
      </c>
      <c r="I109" s="35" t="s">
        <v>188</v>
      </c>
      <c r="J109" s="35" t="s">
        <v>189</v>
      </c>
      <c r="K109" s="35" t="s">
        <v>190</v>
      </c>
      <c r="L109" s="35">
        <v>1</v>
      </c>
      <c r="M109" s="35">
        <f>VLOOKUP(Tabla1[[#This Row],[establecimiento]],$P$2:$Q$257,2,0)</f>
        <v>1</v>
      </c>
      <c r="N109" s="35">
        <f>Tabla1[[#This Row],[I2_objetivo]]-Tabla1[[#This Row],[I2_realizado]]</f>
        <v>0</v>
      </c>
      <c r="P109" s="1" t="s">
        <v>324</v>
      </c>
      <c r="Q109" s="1">
        <v>1</v>
      </c>
      <c r="R109" s="1" t="str">
        <f>VLOOKUP(P109,Tabla1[[#Data],[#Totals],[establecimiento]],1,0)</f>
        <v>HOSPITAL MUNICIPAL PLAN 3000</v>
      </c>
    </row>
    <row r="110" spans="1:90" x14ac:dyDescent="0.3">
      <c r="A110" s="34">
        <v>800097</v>
      </c>
      <c r="B110" s="35" t="s">
        <v>249</v>
      </c>
      <c r="C110" s="35" t="s">
        <v>251</v>
      </c>
      <c r="D110" s="35" t="s">
        <v>309</v>
      </c>
      <c r="E110" s="23" t="s">
        <v>161</v>
      </c>
      <c r="F110" s="35">
        <v>-13.7452247738</v>
      </c>
      <c r="G110" s="35">
        <v>-65.430007033500004</v>
      </c>
      <c r="H110" s="37" t="s">
        <v>207</v>
      </c>
      <c r="I110" s="35" t="s">
        <v>208</v>
      </c>
      <c r="J110" s="35" t="s">
        <v>189</v>
      </c>
      <c r="K110" s="35" t="s">
        <v>204</v>
      </c>
      <c r="L110" s="35">
        <v>1</v>
      </c>
      <c r="M110" s="35">
        <f>VLOOKUP(Tabla1[[#This Row],[establecimiento]],$P$2:$Q$257,2,0)</f>
        <v>1</v>
      </c>
      <c r="N110" s="35">
        <f>Tabla1[[#This Row],[I2_objetivo]]-Tabla1[[#This Row],[I2_realizado]]</f>
        <v>0</v>
      </c>
      <c r="P110" s="1" t="s">
        <v>328</v>
      </c>
      <c r="Q110" s="1">
        <v>1</v>
      </c>
      <c r="R110" s="1" t="str">
        <f>VLOOKUP(P110,Tabla1[[#Data],[#Totals],[establecimiento]],1,0)</f>
        <v>HOSPITAL MUNICIPAL VILLA 1RO DE MAYO</v>
      </c>
    </row>
    <row r="111" spans="1:90" x14ac:dyDescent="0.3">
      <c r="A111" s="34">
        <v>800084</v>
      </c>
      <c r="B111" s="35" t="s">
        <v>249</v>
      </c>
      <c r="C111" s="35" t="s">
        <v>299</v>
      </c>
      <c r="D111" s="35" t="s">
        <v>298</v>
      </c>
      <c r="E111" s="23" t="s">
        <v>158</v>
      </c>
      <c r="F111" s="35">
        <v>-14.850952514999999</v>
      </c>
      <c r="G111" s="35">
        <v>-66.747867649499995</v>
      </c>
      <c r="H111" s="37" t="s">
        <v>207</v>
      </c>
      <c r="I111" s="35" t="s">
        <v>208</v>
      </c>
      <c r="J111" s="35" t="s">
        <v>189</v>
      </c>
      <c r="K111" s="35" t="s">
        <v>204</v>
      </c>
      <c r="L111" s="35">
        <v>1</v>
      </c>
      <c r="M111" s="35">
        <f>VLOOKUP(Tabla1[[#This Row],[establecimiento]],$P$2:$Q$257,2,0)</f>
        <v>1</v>
      </c>
      <c r="N111" s="35">
        <f>Tabla1[[#This Row],[I2_objetivo]]-Tabla1[[#This Row],[I2_realizado]]</f>
        <v>0</v>
      </c>
      <c r="P111" s="1" t="s">
        <v>118</v>
      </c>
      <c r="Q111" s="1">
        <v>1</v>
      </c>
      <c r="R111" s="1" t="str">
        <f>VLOOKUP(P111,Tabla1[[#Data],[#Totals],[establecimiento]],1,0)</f>
        <v>HOSPITAL MUNICIPAL VIRGEN DE COTOCA</v>
      </c>
    </row>
    <row r="112" spans="1:90" x14ac:dyDescent="0.3">
      <c r="A112" s="34">
        <v>700630</v>
      </c>
      <c r="B112" s="35" t="s">
        <v>197</v>
      </c>
      <c r="C112" s="35" t="s">
        <v>311</v>
      </c>
      <c r="D112" s="35" t="s">
        <v>310</v>
      </c>
      <c r="E112" s="23" t="s">
        <v>324</v>
      </c>
      <c r="F112" s="36">
        <v>-17.8391859</v>
      </c>
      <c r="G112" s="36">
        <v>-63.112030799999999</v>
      </c>
      <c r="H112" s="37"/>
      <c r="I112" s="35" t="s">
        <v>325</v>
      </c>
      <c r="J112" s="35" t="s">
        <v>189</v>
      </c>
      <c r="K112" s="35" t="s">
        <v>313</v>
      </c>
      <c r="L112" s="35">
        <v>1</v>
      </c>
      <c r="M112" s="35">
        <f>VLOOKUP(Tabla1[[#This Row],[establecimiento]],$P$2:$Q$257,2,0)</f>
        <v>1</v>
      </c>
      <c r="N112" s="35">
        <f>Tabla1[[#This Row],[I2_objetivo]]-Tabla1[[#This Row],[I2_realizado]]</f>
        <v>0</v>
      </c>
      <c r="P112" s="1" t="s">
        <v>256</v>
      </c>
      <c r="Q112" s="1">
        <v>1</v>
      </c>
      <c r="R112" s="1" t="str">
        <f>VLOOKUP(P112,Tabla1[[#Data],[#Totals],[establecimiento]],1,0)</f>
        <v>HOSPITAL OBRERO Nº 15 GUAYARAMERIN</v>
      </c>
    </row>
    <row r="113" spans="1:18" x14ac:dyDescent="0.3">
      <c r="A113" s="34">
        <v>700648</v>
      </c>
      <c r="B113" s="35" t="s">
        <v>197</v>
      </c>
      <c r="C113" s="35" t="s">
        <v>311</v>
      </c>
      <c r="D113" s="35" t="s">
        <v>310</v>
      </c>
      <c r="E113" s="23" t="s">
        <v>328</v>
      </c>
      <c r="F113" s="36">
        <v>-17.799651300000001</v>
      </c>
      <c r="G113" s="36">
        <v>-63.122939299999999</v>
      </c>
      <c r="H113" s="37"/>
      <c r="I113" s="35" t="s">
        <v>325</v>
      </c>
      <c r="J113" s="35" t="s">
        <v>189</v>
      </c>
      <c r="K113" s="35" t="s">
        <v>313</v>
      </c>
      <c r="L113" s="35">
        <v>1</v>
      </c>
      <c r="M113" s="35">
        <f>VLOOKUP(Tabla1[[#This Row],[establecimiento]],$P$2:$Q$257,2,0)</f>
        <v>1</v>
      </c>
      <c r="N113" s="35">
        <f>Tabla1[[#This Row],[I2_objetivo]]-Tabla1[[#This Row],[I2_realizado]]</f>
        <v>0</v>
      </c>
      <c r="P113" s="1" t="s">
        <v>177</v>
      </c>
      <c r="Q113" s="1">
        <v>1</v>
      </c>
      <c r="R113" s="1" t="str">
        <f>VLOOKUP(P113,Tabla1[[#Data],[#Totals],[establecimiento]],1,0)</f>
        <v>HUMAITA</v>
      </c>
    </row>
    <row r="114" spans="1:18" x14ac:dyDescent="0.3">
      <c r="A114" s="34">
        <v>700119</v>
      </c>
      <c r="B114" s="35" t="s">
        <v>197</v>
      </c>
      <c r="C114" s="35" t="s">
        <v>239</v>
      </c>
      <c r="D114" s="35" t="s">
        <v>238</v>
      </c>
      <c r="E114" s="23" t="s">
        <v>118</v>
      </c>
      <c r="F114" s="35">
        <v>-17.754345000000001</v>
      </c>
      <c r="G114" s="35">
        <v>-62.997388999999998</v>
      </c>
      <c r="H114" s="37" t="s">
        <v>207</v>
      </c>
      <c r="I114" s="35" t="s">
        <v>208</v>
      </c>
      <c r="J114" s="35" t="s">
        <v>189</v>
      </c>
      <c r="K114" s="35" t="s">
        <v>204</v>
      </c>
      <c r="L114" s="35">
        <v>1</v>
      </c>
      <c r="M114" s="35">
        <f>VLOOKUP(Tabla1[[#This Row],[establecimiento]],$P$2:$Q$257,2,0)</f>
        <v>1</v>
      </c>
      <c r="N114" s="35">
        <f>Tabla1[[#This Row],[I2_objetivo]]-Tabla1[[#This Row],[I2_realizado]]</f>
        <v>0</v>
      </c>
      <c r="P114" s="1" t="s">
        <v>35</v>
      </c>
      <c r="Q114" s="1">
        <v>1</v>
      </c>
      <c r="R114" s="1" t="str">
        <f>VLOOKUP(P114,Tabla1[[#Data],[#Totals],[establecimiento]],1,0)</f>
        <v>ICHOCA</v>
      </c>
    </row>
    <row r="115" spans="1:18" x14ac:dyDescent="0.3">
      <c r="A115" s="34">
        <v>800069</v>
      </c>
      <c r="B115" s="35" t="s">
        <v>249</v>
      </c>
      <c r="C115" s="35" t="s">
        <v>254</v>
      </c>
      <c r="D115" s="35" t="s">
        <v>253</v>
      </c>
      <c r="E115" s="23" t="s">
        <v>256</v>
      </c>
      <c r="F115" s="35">
        <v>-10.8149936683809</v>
      </c>
      <c r="G115" s="35">
        <v>-65.359005103117497</v>
      </c>
      <c r="H115" s="37"/>
      <c r="I115" s="35" t="s">
        <v>208</v>
      </c>
      <c r="J115" s="35" t="s">
        <v>213</v>
      </c>
      <c r="K115" s="35" t="s">
        <v>214</v>
      </c>
      <c r="L115" s="35">
        <v>1</v>
      </c>
      <c r="M115" s="35">
        <f>VLOOKUP(Tabla1[[#This Row],[establecimiento]],$P$2:$Q$257,2,0)</f>
        <v>1</v>
      </c>
      <c r="N115" s="35">
        <f>Tabla1[[#This Row],[I2_objetivo]]-Tabla1[[#This Row],[I2_realizado]]</f>
        <v>0</v>
      </c>
      <c r="P115" s="1" t="s">
        <v>44</v>
      </c>
      <c r="Q115" s="1">
        <v>1</v>
      </c>
      <c r="R115" s="1" t="str">
        <f>VLOOKUP(P115,Tabla1[[#Data],[#Totals],[establecimiento]],1,0)</f>
        <v>IXIAMAS</v>
      </c>
    </row>
    <row r="116" spans="1:18" x14ac:dyDescent="0.3">
      <c r="A116" s="38">
        <v>900049</v>
      </c>
      <c r="B116" s="35" t="s">
        <v>209</v>
      </c>
      <c r="C116" s="35" t="s">
        <v>259</v>
      </c>
      <c r="D116" s="35" t="s">
        <v>258</v>
      </c>
      <c r="E116" s="23" t="s">
        <v>177</v>
      </c>
      <c r="F116" s="35">
        <v>-10.8213761466</v>
      </c>
      <c r="G116" s="35">
        <v>-66.448487012300006</v>
      </c>
      <c r="H116" s="37" t="s">
        <v>196</v>
      </c>
      <c r="I116" s="35" t="s">
        <v>188</v>
      </c>
      <c r="J116" s="35" t="s">
        <v>189</v>
      </c>
      <c r="K116" s="35" t="s">
        <v>190</v>
      </c>
      <c r="L116" s="35">
        <v>1</v>
      </c>
      <c r="M116" s="35">
        <f>VLOOKUP(Tabla1[[#This Row],[establecimiento]],$P$2:$Q$257,2,0)</f>
        <v>1</v>
      </c>
      <c r="N116" s="35">
        <f>Tabla1[[#This Row],[I2_objetivo]]-Tabla1[[#This Row],[I2_realizado]]</f>
        <v>0</v>
      </c>
      <c r="P116" s="1" t="s">
        <v>50</v>
      </c>
      <c r="Q116" s="1">
        <v>1</v>
      </c>
      <c r="R116" s="1" t="str">
        <f>VLOOKUP(P116,Tabla1[[#Data],[#Totals],[establecimiento]],1,0)</f>
        <v>JAIHUAYCO</v>
      </c>
    </row>
    <row r="117" spans="1:18" x14ac:dyDescent="0.3">
      <c r="A117" s="34">
        <v>200425</v>
      </c>
      <c r="B117" s="35" t="s">
        <v>193</v>
      </c>
      <c r="C117" s="35" t="s">
        <v>257</v>
      </c>
      <c r="D117" s="35" t="s">
        <v>35</v>
      </c>
      <c r="E117" s="23" t="s">
        <v>35</v>
      </c>
      <c r="F117" s="36">
        <v>-17.142244424499999</v>
      </c>
      <c r="G117" s="36">
        <v>-67.1812441995</v>
      </c>
      <c r="H117" s="37" t="s">
        <v>187</v>
      </c>
      <c r="I117" s="35" t="s">
        <v>188</v>
      </c>
      <c r="J117" s="35" t="s">
        <v>189</v>
      </c>
      <c r="K117" s="35" t="s">
        <v>190</v>
      </c>
      <c r="L117" s="35">
        <v>1</v>
      </c>
      <c r="M117" s="35">
        <f>VLOOKUP(Tabla1[[#This Row],[establecimiento]],$P$2:$Q$257,2,0)</f>
        <v>1</v>
      </c>
      <c r="N117" s="35">
        <f>Tabla1[[#This Row],[I2_objetivo]]-Tabla1[[#This Row],[I2_realizado]]</f>
        <v>0</v>
      </c>
      <c r="P117" s="1" t="s">
        <v>28</v>
      </c>
      <c r="Q117" s="1">
        <v>1</v>
      </c>
      <c r="R117" s="1" t="str">
        <f>VLOOKUP(P117,Tabla1[[#Data],[#Totals],[establecimiento]],1,0)</f>
        <v>JALSURI</v>
      </c>
    </row>
    <row r="118" spans="1:18" x14ac:dyDescent="0.3">
      <c r="A118" s="34">
        <v>200523</v>
      </c>
      <c r="B118" s="35" t="s">
        <v>193</v>
      </c>
      <c r="C118" s="35" t="s">
        <v>260</v>
      </c>
      <c r="D118" s="35" t="s">
        <v>44</v>
      </c>
      <c r="E118" s="23" t="s">
        <v>44</v>
      </c>
      <c r="F118" s="35">
        <v>-13.7675838597</v>
      </c>
      <c r="G118" s="35">
        <v>-68.127285659799995</v>
      </c>
      <c r="H118" s="37" t="s">
        <v>187</v>
      </c>
      <c r="I118" s="35" t="s">
        <v>188</v>
      </c>
      <c r="J118" s="35" t="s">
        <v>189</v>
      </c>
      <c r="K118" s="35" t="s">
        <v>190</v>
      </c>
      <c r="L118" s="35">
        <v>1</v>
      </c>
      <c r="M118" s="35">
        <f>VLOOKUP(Tabla1[[#This Row],[establecimiento]],$P$2:$Q$257,2,0)</f>
        <v>1</v>
      </c>
      <c r="N118" s="35">
        <f>Tabla1[[#This Row],[I2_objetivo]]-Tabla1[[#This Row],[I2_realizado]]</f>
        <v>0</v>
      </c>
      <c r="P118" s="1" t="s">
        <v>125</v>
      </c>
      <c r="Q118" s="1">
        <v>1</v>
      </c>
      <c r="R118" s="1" t="str">
        <f>VLOOKUP(P118,Tabla1[[#Data],[#Totals],[establecimiento]],1,0)</f>
        <v>JULIO MANUEL ARAMAYO</v>
      </c>
    </row>
    <row r="119" spans="1:18" x14ac:dyDescent="0.3">
      <c r="A119" s="34">
        <v>300043</v>
      </c>
      <c r="B119" s="35" t="s">
        <v>200</v>
      </c>
      <c r="C119" s="35" t="s">
        <v>215</v>
      </c>
      <c r="D119" s="35" t="s">
        <v>200</v>
      </c>
      <c r="E119" s="23" t="s">
        <v>50</v>
      </c>
      <c r="F119" s="36">
        <v>-17.416929200799999</v>
      </c>
      <c r="G119" s="36">
        <v>-66.163053491200003</v>
      </c>
      <c r="H119" s="37" t="s">
        <v>196</v>
      </c>
      <c r="I119" s="35" t="s">
        <v>188</v>
      </c>
      <c r="J119" s="35" t="s">
        <v>189</v>
      </c>
      <c r="K119" s="35" t="s">
        <v>190</v>
      </c>
      <c r="L119" s="35">
        <v>1</v>
      </c>
      <c r="M119" s="35">
        <f>VLOOKUP(Tabla1[[#This Row],[establecimiento]],$P$2:$Q$257,2,0)</f>
        <v>1</v>
      </c>
      <c r="N119" s="35">
        <f>Tabla1[[#This Row],[I2_objetivo]]-Tabla1[[#This Row],[I2_realizado]]</f>
        <v>0</v>
      </c>
      <c r="P119" s="1" t="s">
        <v>51</v>
      </c>
      <c r="Q119" s="1">
        <v>1</v>
      </c>
      <c r="R119" s="1" t="str">
        <f>VLOOKUP(P119,Tabla1[[#Data],[#Totals],[establecimiento]],1,0)</f>
        <v>KANATA</v>
      </c>
    </row>
    <row r="120" spans="1:18" x14ac:dyDescent="0.3">
      <c r="A120" s="34">
        <v>200351</v>
      </c>
      <c r="B120" s="35" t="s">
        <v>193</v>
      </c>
      <c r="C120" s="35" t="s">
        <v>354</v>
      </c>
      <c r="D120" s="35" t="s">
        <v>30</v>
      </c>
      <c r="E120" s="23" t="s">
        <v>28</v>
      </c>
      <c r="F120" s="36">
        <v>-16.759231750000001</v>
      </c>
      <c r="G120" s="36">
        <v>-68.243142409699999</v>
      </c>
      <c r="H120" s="37" t="s">
        <v>196</v>
      </c>
      <c r="I120" s="35" t="s">
        <v>188</v>
      </c>
      <c r="J120" s="35" t="s">
        <v>189</v>
      </c>
      <c r="K120" s="35" t="s">
        <v>190</v>
      </c>
      <c r="L120" s="35">
        <v>1</v>
      </c>
      <c r="M120" s="35">
        <f>VLOOKUP(Tabla1[[#This Row],[establecimiento]],$P$2:$Q$257,2,0)</f>
        <v>1</v>
      </c>
      <c r="N120" s="35">
        <f>Tabla1[[#This Row],[I2_objetivo]]-Tabla1[[#This Row],[I2_realizado]]</f>
        <v>0</v>
      </c>
      <c r="P120" s="1" t="s">
        <v>58</v>
      </c>
      <c r="Q120" s="1">
        <v>1</v>
      </c>
      <c r="R120" s="1" t="str">
        <f>VLOOKUP(P120,Tabla1[[#Data],[#Totals],[establecimiento]],1,0)</f>
        <v>KARA KARA</v>
      </c>
    </row>
    <row r="121" spans="1:18" x14ac:dyDescent="0.3">
      <c r="A121" s="34">
        <v>700181</v>
      </c>
      <c r="B121" s="35" t="s">
        <v>197</v>
      </c>
      <c r="C121" s="35" t="s">
        <v>304</v>
      </c>
      <c r="D121" s="35" t="s">
        <v>303</v>
      </c>
      <c r="E121" s="23" t="s">
        <v>125</v>
      </c>
      <c r="F121" s="36">
        <v>-16.375349758500001</v>
      </c>
      <c r="G121" s="36">
        <v>-60.958548739000001</v>
      </c>
      <c r="H121" s="37" t="s">
        <v>207</v>
      </c>
      <c r="I121" s="35" t="s">
        <v>208</v>
      </c>
      <c r="J121" s="35" t="s">
        <v>189</v>
      </c>
      <c r="K121" s="35" t="s">
        <v>204</v>
      </c>
      <c r="L121" s="35">
        <v>1</v>
      </c>
      <c r="M121" s="35">
        <f>VLOOKUP(Tabla1[[#This Row],[establecimiento]],$P$2:$Q$257,2,0)</f>
        <v>1</v>
      </c>
      <c r="N121" s="35">
        <f>Tabla1[[#This Row],[I2_objetivo]]-Tabla1[[#This Row],[I2_realizado]]</f>
        <v>0</v>
      </c>
      <c r="P121" s="1" t="s">
        <v>39</v>
      </c>
      <c r="Q121" s="1">
        <v>1</v>
      </c>
      <c r="R121" s="1" t="str">
        <f>VLOOKUP(P121,Tabla1[[#Data],[#Totals],[establecimiento]],1,0)</f>
        <v>LA ASUNTA</v>
      </c>
    </row>
    <row r="122" spans="1:18" x14ac:dyDescent="0.3">
      <c r="A122" s="34">
        <v>300044</v>
      </c>
      <c r="B122" s="35" t="s">
        <v>200</v>
      </c>
      <c r="C122" s="35" t="s">
        <v>215</v>
      </c>
      <c r="D122" s="35" t="s">
        <v>200</v>
      </c>
      <c r="E122" s="23" t="s">
        <v>51</v>
      </c>
      <c r="F122" s="36">
        <v>-17.413274084400001</v>
      </c>
      <c r="G122" s="36">
        <v>-66.159106827200006</v>
      </c>
      <c r="H122" s="37" t="s">
        <v>196</v>
      </c>
      <c r="I122" s="35" t="s">
        <v>188</v>
      </c>
      <c r="J122" s="35" t="s">
        <v>189</v>
      </c>
      <c r="K122" s="35" t="s">
        <v>204</v>
      </c>
      <c r="L122" s="35">
        <v>1</v>
      </c>
      <c r="M122" s="35">
        <f>VLOOKUP(Tabla1[[#This Row],[establecimiento]],$P$2:$Q$257,2,0)</f>
        <v>1</v>
      </c>
      <c r="N122" s="35">
        <f>Tabla1[[#This Row],[I2_objetivo]]-Tabla1[[#This Row],[I2_realizado]]</f>
        <v>0</v>
      </c>
      <c r="P122" s="1" t="s">
        <v>52</v>
      </c>
      <c r="Q122" s="1">
        <v>1</v>
      </c>
      <c r="R122" s="1" t="str">
        <f>VLOOKUP(P122,Tabla1[[#Data],[#Totals],[establecimiento]],1,0)</f>
        <v>LACMA</v>
      </c>
    </row>
    <row r="123" spans="1:18" x14ac:dyDescent="0.3">
      <c r="A123" s="34">
        <v>300481</v>
      </c>
      <c r="B123" s="35" t="s">
        <v>200</v>
      </c>
      <c r="C123" s="35" t="s">
        <v>215</v>
      </c>
      <c r="D123" s="35" t="s">
        <v>200</v>
      </c>
      <c r="E123" s="23" t="s">
        <v>58</v>
      </c>
      <c r="F123" s="36">
        <v>-17.451639885100001</v>
      </c>
      <c r="G123" s="36">
        <v>-66.201373188100007</v>
      </c>
      <c r="H123" s="37" t="s">
        <v>203</v>
      </c>
      <c r="I123" s="35" t="s">
        <v>188</v>
      </c>
      <c r="J123" s="35" t="s">
        <v>189</v>
      </c>
      <c r="K123" s="35" t="s">
        <v>204</v>
      </c>
      <c r="L123" s="35">
        <v>1</v>
      </c>
      <c r="M123" s="35">
        <f>VLOOKUP(Tabla1[[#This Row],[establecimiento]],$P$2:$Q$257,2,0)</f>
        <v>1</v>
      </c>
      <c r="N123" s="35">
        <f>Tabla1[[#This Row],[I2_objetivo]]-Tabla1[[#This Row],[I2_realizado]]</f>
        <v>0</v>
      </c>
      <c r="P123" s="1" t="s">
        <v>287</v>
      </c>
      <c r="Q123" s="1">
        <v>1</v>
      </c>
      <c r="R123" s="1" t="str">
        <f>VLOOKUP(P123,Tabla1[[#Data],[#Totals],[establecimiento]],1,0)</f>
        <v>LAS DELICIAS - PT</v>
      </c>
    </row>
    <row r="124" spans="1:18" x14ac:dyDescent="0.3">
      <c r="A124" s="34">
        <v>200463</v>
      </c>
      <c r="B124" s="35" t="s">
        <v>193</v>
      </c>
      <c r="C124" s="35" t="s">
        <v>206</v>
      </c>
      <c r="D124" s="35" t="s">
        <v>39</v>
      </c>
      <c r="E124" s="23" t="s">
        <v>39</v>
      </c>
      <c r="F124" s="36">
        <v>-16.124745000000001</v>
      </c>
      <c r="G124" s="36">
        <v>-67.197189000400002</v>
      </c>
      <c r="H124" s="37" t="s">
        <v>187</v>
      </c>
      <c r="I124" s="35" t="s">
        <v>188</v>
      </c>
      <c r="J124" s="35" t="s">
        <v>189</v>
      </c>
      <c r="K124" s="35" t="s">
        <v>190</v>
      </c>
      <c r="L124" s="35">
        <v>1</v>
      </c>
      <c r="M124" s="35">
        <f>VLOOKUP(Tabla1[[#This Row],[establecimiento]],$P$2:$Q$257,2,0)</f>
        <v>1</v>
      </c>
      <c r="N124" s="35">
        <f>Tabla1[[#This Row],[I2_objetivo]]-Tabla1[[#This Row],[I2_realizado]]</f>
        <v>0</v>
      </c>
      <c r="P124" s="1" t="s">
        <v>388</v>
      </c>
      <c r="Q124" s="1">
        <v>1</v>
      </c>
      <c r="R124" s="1" t="str">
        <f>VLOOKUP(P124,Tabla1[[#Data],[#Totals],[establecimiento]],1,0)</f>
        <v>LAS DELICIAS - TJ</v>
      </c>
    </row>
    <row r="125" spans="1:18" x14ac:dyDescent="0.3">
      <c r="A125" s="34">
        <v>300048</v>
      </c>
      <c r="B125" s="35" t="s">
        <v>200</v>
      </c>
      <c r="C125" s="35" t="s">
        <v>215</v>
      </c>
      <c r="D125" s="35" t="s">
        <v>200</v>
      </c>
      <c r="E125" s="23" t="s">
        <v>52</v>
      </c>
      <c r="F125" s="36">
        <v>-17.4344759803</v>
      </c>
      <c r="G125" s="36">
        <v>-66.156045927999998</v>
      </c>
      <c r="H125" s="37" t="s">
        <v>196</v>
      </c>
      <c r="I125" s="35" t="s">
        <v>188</v>
      </c>
      <c r="J125" s="35" t="s">
        <v>189</v>
      </c>
      <c r="K125" s="35" t="s">
        <v>190</v>
      </c>
      <c r="L125" s="35">
        <v>1</v>
      </c>
      <c r="M125" s="35">
        <f>VLOOKUP(Tabla1[[#This Row],[establecimiento]],$P$2:$Q$257,2,0)</f>
        <v>1</v>
      </c>
      <c r="N125" s="35">
        <f>Tabla1[[#This Row],[I2_objetivo]]-Tabla1[[#This Row],[I2_realizado]]</f>
        <v>0</v>
      </c>
      <c r="P125" s="1" t="s">
        <v>40</v>
      </c>
      <c r="Q125" s="1">
        <v>1</v>
      </c>
      <c r="R125" s="1" t="str">
        <f>VLOOKUP(P125,Tabla1[[#Data],[#Totals],[establecimiento]],1,0)</f>
        <v>LAS MERCEDES</v>
      </c>
    </row>
    <row r="126" spans="1:18" x14ac:dyDescent="0.3">
      <c r="A126" s="34">
        <v>500007</v>
      </c>
      <c r="B126" s="35" t="s">
        <v>95</v>
      </c>
      <c r="C126" s="35" t="s">
        <v>286</v>
      </c>
      <c r="D126" s="35" t="s">
        <v>95</v>
      </c>
      <c r="E126" s="23" t="s">
        <v>287</v>
      </c>
      <c r="F126" s="36">
        <v>-19.5706409999</v>
      </c>
      <c r="G126" s="36">
        <v>-65.759148999900006</v>
      </c>
      <c r="H126" s="37" t="s">
        <v>196</v>
      </c>
      <c r="I126" s="35" t="s">
        <v>188</v>
      </c>
      <c r="J126" s="35" t="s">
        <v>189</v>
      </c>
      <c r="K126" s="35" t="s">
        <v>190</v>
      </c>
      <c r="L126" s="35">
        <v>1</v>
      </c>
      <c r="M126" s="35">
        <f>VLOOKUP(Tabla1[[#This Row],[establecimiento]],$P$2:$Q$257,2,0)</f>
        <v>1</v>
      </c>
      <c r="N126" s="35">
        <f>Tabla1[[#This Row],[I2_objetivo]]-Tabla1[[#This Row],[I2_realizado]]</f>
        <v>0</v>
      </c>
      <c r="P126" s="1" t="s">
        <v>36</v>
      </c>
      <c r="Q126" s="1">
        <v>1</v>
      </c>
      <c r="R126" s="1" t="str">
        <f>VLOOKUP(P126,Tabla1[[#Data],[#Totals],[establecimiento]],1,0)</f>
        <v>LICOMA</v>
      </c>
    </row>
    <row r="127" spans="1:18" x14ac:dyDescent="0.3">
      <c r="A127" s="34">
        <v>600209</v>
      </c>
      <c r="B127" s="35" t="s">
        <v>344</v>
      </c>
      <c r="C127" s="35" t="s">
        <v>359</v>
      </c>
      <c r="D127" s="35" t="s">
        <v>359</v>
      </c>
      <c r="E127" s="23" t="s">
        <v>388</v>
      </c>
      <c r="F127" s="36">
        <v>-22.022444015200001</v>
      </c>
      <c r="G127" s="36">
        <v>-63.674070943099998</v>
      </c>
      <c r="H127" s="37" t="s">
        <v>196</v>
      </c>
      <c r="I127" s="35" t="s">
        <v>188</v>
      </c>
      <c r="J127" s="35" t="s">
        <v>189</v>
      </c>
      <c r="K127" s="35" t="s">
        <v>204</v>
      </c>
      <c r="L127" s="35">
        <v>1</v>
      </c>
      <c r="M127" s="35">
        <f>VLOOKUP(Tabla1[[#This Row],[establecimiento]],$P$2:$Q$257,2,0)</f>
        <v>1</v>
      </c>
      <c r="N127" s="35">
        <f>Tabla1[[#This Row],[I2_objetivo]]-Tabla1[[#This Row],[I2_realizado]]</f>
        <v>0</v>
      </c>
      <c r="P127" s="1" t="s">
        <v>153</v>
      </c>
      <c r="Q127" s="1">
        <v>1</v>
      </c>
      <c r="R127" s="1" t="str">
        <f>VLOOKUP(P127,Tabla1[[#Data],[#Totals],[establecimiento]],1,0)</f>
        <v>LOS ALMENDROS</v>
      </c>
    </row>
    <row r="128" spans="1:18" x14ac:dyDescent="0.3">
      <c r="A128" s="34">
        <v>200464</v>
      </c>
      <c r="B128" s="35" t="s">
        <v>193</v>
      </c>
      <c r="C128" s="35" t="s">
        <v>206</v>
      </c>
      <c r="D128" s="35" t="s">
        <v>39</v>
      </c>
      <c r="E128" s="23" t="s">
        <v>40</v>
      </c>
      <c r="F128" s="36">
        <v>-16.289939530400002</v>
      </c>
      <c r="G128" s="36">
        <v>-67.337067840000003</v>
      </c>
      <c r="H128" s="37" t="s">
        <v>187</v>
      </c>
      <c r="I128" s="35" t="s">
        <v>188</v>
      </c>
      <c r="J128" s="35" t="s">
        <v>189</v>
      </c>
      <c r="K128" s="35" t="s">
        <v>190</v>
      </c>
      <c r="L128" s="35">
        <v>1</v>
      </c>
      <c r="M128" s="35">
        <f>VLOOKUP(Tabla1[[#This Row],[establecimiento]],$P$2:$Q$257,2,0)</f>
        <v>1</v>
      </c>
      <c r="N128" s="35">
        <f>Tabla1[[#This Row],[I2_objetivo]]-Tabla1[[#This Row],[I2_realizado]]</f>
        <v>0</v>
      </c>
      <c r="P128" s="1" t="s">
        <v>84</v>
      </c>
      <c r="Q128" s="1">
        <v>1</v>
      </c>
      <c r="R128" s="1" t="str">
        <f>VLOOKUP(P128,Tabla1[[#Data],[#Totals],[establecimiento]],1,0)</f>
        <v>LOS ANGELES</v>
      </c>
    </row>
    <row r="129" spans="1:18" x14ac:dyDescent="0.3">
      <c r="A129" s="34">
        <v>200427</v>
      </c>
      <c r="B129" s="35" t="s">
        <v>193</v>
      </c>
      <c r="C129" s="35" t="s">
        <v>257</v>
      </c>
      <c r="D129" s="35" t="s">
        <v>269</v>
      </c>
      <c r="E129" s="23" t="s">
        <v>36</v>
      </c>
      <c r="F129" s="36">
        <v>-16.804604432200001</v>
      </c>
      <c r="G129" s="36">
        <v>-67.203178457299998</v>
      </c>
      <c r="H129" s="37" t="s">
        <v>187</v>
      </c>
      <c r="I129" s="35" t="s">
        <v>188</v>
      </c>
      <c r="J129" s="35" t="s">
        <v>189</v>
      </c>
      <c r="K129" s="35" t="s">
        <v>190</v>
      </c>
      <c r="L129" s="35">
        <v>1</v>
      </c>
      <c r="M129" s="35">
        <f>VLOOKUP(Tabla1[[#This Row],[establecimiento]],$P$2:$Q$257,2,0)</f>
        <v>1</v>
      </c>
      <c r="N129" s="35">
        <f>Tabla1[[#This Row],[I2_objetivo]]-Tabla1[[#This Row],[I2_realizado]]</f>
        <v>0</v>
      </c>
      <c r="P129" s="1" t="s">
        <v>340</v>
      </c>
      <c r="Q129" s="1">
        <v>1</v>
      </c>
      <c r="R129" s="1" t="str">
        <f>VLOOKUP(P129,Tabla1[[#Data],[#Totals],[establecimiento]],1,0)</f>
        <v>LOS ANGELES (M)</v>
      </c>
    </row>
    <row r="130" spans="1:18" x14ac:dyDescent="0.3">
      <c r="A130" s="38">
        <v>800159</v>
      </c>
      <c r="B130" s="35" t="s">
        <v>249</v>
      </c>
      <c r="C130" s="35" t="s">
        <v>254</v>
      </c>
      <c r="D130" s="35" t="s">
        <v>253</v>
      </c>
      <c r="E130" s="23" t="s">
        <v>153</v>
      </c>
      <c r="F130" s="35">
        <v>-10.8466305432</v>
      </c>
      <c r="G130" s="35">
        <v>-65.364094191000007</v>
      </c>
      <c r="H130" s="37" t="s">
        <v>196</v>
      </c>
      <c r="I130" s="35" t="s">
        <v>188</v>
      </c>
      <c r="J130" s="35" t="s">
        <v>189</v>
      </c>
      <c r="K130" s="35" t="s">
        <v>204</v>
      </c>
      <c r="L130" s="35">
        <v>1</v>
      </c>
      <c r="M130" s="35">
        <f>VLOOKUP(Tabla1[[#This Row],[establecimiento]],$P$2:$Q$257,2,0)</f>
        <v>1</v>
      </c>
      <c r="N130" s="35">
        <f>Tabla1[[#This Row],[I2_objetivo]]-Tabla1[[#This Row],[I2_realizado]]</f>
        <v>0</v>
      </c>
      <c r="P130" s="1" t="s">
        <v>16</v>
      </c>
      <c r="Q130" s="1">
        <v>1</v>
      </c>
      <c r="R130" s="1" t="str">
        <f>VLOOKUP(P130,Tabla1[[#Data],[#Totals],[establecimiento]],1,0)</f>
        <v>LOTES Y SERVICIOS</v>
      </c>
    </row>
    <row r="131" spans="1:18" x14ac:dyDescent="0.3">
      <c r="A131" s="34">
        <v>400256</v>
      </c>
      <c r="B131" s="35" t="s">
        <v>184</v>
      </c>
      <c r="C131" s="35" t="s">
        <v>274</v>
      </c>
      <c r="D131" s="35" t="s">
        <v>184</v>
      </c>
      <c r="E131" s="23" t="s">
        <v>84</v>
      </c>
      <c r="F131" s="36">
        <v>-17.968502000000001</v>
      </c>
      <c r="G131" s="36">
        <v>-67.060894000000005</v>
      </c>
      <c r="H131" s="37" t="s">
        <v>219</v>
      </c>
      <c r="I131" s="35" t="s">
        <v>188</v>
      </c>
      <c r="J131" s="35" t="s">
        <v>223</v>
      </c>
      <c r="K131" s="35" t="s">
        <v>224</v>
      </c>
      <c r="L131" s="35">
        <v>1</v>
      </c>
      <c r="M131" s="35">
        <f>VLOOKUP(Tabla1[[#This Row],[establecimiento]],$P$2:$Q$257,2,0)</f>
        <v>1</v>
      </c>
      <c r="N131" s="35">
        <f>Tabla1[[#This Row],[I2_objetivo]]-Tabla1[[#This Row],[I2_realizado]]</f>
        <v>0</v>
      </c>
      <c r="P131" s="1" t="s">
        <v>147</v>
      </c>
      <c r="Q131" s="1">
        <v>1</v>
      </c>
      <c r="R131" s="1" t="str">
        <f>VLOOKUP(P131,Tabla1[[#Data],[#Totals],[establecimiento]],1,0)</f>
        <v>MANGALITO</v>
      </c>
    </row>
    <row r="132" spans="1:18" x14ac:dyDescent="0.3">
      <c r="A132" s="34">
        <v>100456</v>
      </c>
      <c r="B132" s="35" t="s">
        <v>330</v>
      </c>
      <c r="C132" s="35" t="s">
        <v>339</v>
      </c>
      <c r="D132" s="35" t="s">
        <v>367</v>
      </c>
      <c r="E132" s="23" t="s">
        <v>340</v>
      </c>
      <c r="F132" s="36">
        <v>-19.055892199999999</v>
      </c>
      <c r="G132" s="36">
        <v>-65.266884000000005</v>
      </c>
      <c r="H132" s="37"/>
      <c r="I132" s="35" t="s">
        <v>312</v>
      </c>
      <c r="J132" s="35" t="s">
        <v>331</v>
      </c>
      <c r="K132" s="35" t="s">
        <v>313</v>
      </c>
      <c r="L132" s="35">
        <v>1</v>
      </c>
      <c r="M132" s="35">
        <f>VLOOKUP(Tabla1[[#This Row],[establecimiento]],$P$2:$Q$257,2,0)</f>
        <v>1</v>
      </c>
      <c r="N132" s="35">
        <f>Tabla1[[#This Row],[I2_objetivo]]-Tabla1[[#This Row],[I2_realizado]]</f>
        <v>0</v>
      </c>
      <c r="P132" s="1" t="s">
        <v>174</v>
      </c>
      <c r="Q132" s="1">
        <v>1</v>
      </c>
      <c r="R132" s="1" t="str">
        <f>VLOOKUP(P132,Tabla1[[#Data],[#Totals],[establecimiento]],1,0)</f>
        <v>MAPAJO</v>
      </c>
    </row>
    <row r="133" spans="1:18" x14ac:dyDescent="0.3">
      <c r="A133" s="34">
        <v>200164</v>
      </c>
      <c r="B133" s="35" t="s">
        <v>193</v>
      </c>
      <c r="C133" s="35" t="s">
        <v>244</v>
      </c>
      <c r="D133" s="35" t="s">
        <v>243</v>
      </c>
      <c r="E133" s="23" t="s">
        <v>16</v>
      </c>
      <c r="F133" s="36">
        <v>-16.496204999700002</v>
      </c>
      <c r="G133" s="36">
        <v>-68.214356000400002</v>
      </c>
      <c r="H133" s="37" t="s">
        <v>203</v>
      </c>
      <c r="I133" s="35" t="s">
        <v>188</v>
      </c>
      <c r="J133" s="35" t="s">
        <v>189</v>
      </c>
      <c r="K133" s="35" t="s">
        <v>190</v>
      </c>
      <c r="L133" s="35">
        <v>1</v>
      </c>
      <c r="M133" s="35">
        <f>VLOOKUP(Tabla1[[#This Row],[establecimiento]],$P$2:$Q$257,2,0)</f>
        <v>1</v>
      </c>
      <c r="N133" s="35">
        <f>Tabla1[[#This Row],[I2_objetivo]]-Tabla1[[#This Row],[I2_realizado]]</f>
        <v>0</v>
      </c>
      <c r="P133" s="1" t="s">
        <v>76</v>
      </c>
      <c r="Q133" s="1">
        <v>1</v>
      </c>
      <c r="R133" s="1" t="str">
        <f>VLOOKUP(P133,Tabla1[[#Data],[#Totals],[establecimiento]],1,0)</f>
        <v>MARIA AUXILIADORA (HUAJARA)</v>
      </c>
    </row>
    <row r="134" spans="1:18" x14ac:dyDescent="0.3">
      <c r="A134" s="34">
        <v>800178</v>
      </c>
      <c r="B134" s="35" t="s">
        <v>249</v>
      </c>
      <c r="C134" s="35" t="s">
        <v>294</v>
      </c>
      <c r="D134" s="35" t="s">
        <v>352</v>
      </c>
      <c r="E134" s="23" t="s">
        <v>147</v>
      </c>
      <c r="F134" s="35">
        <v>-14.848195000300001</v>
      </c>
      <c r="G134" s="35">
        <v>-64.915880999999999</v>
      </c>
      <c r="H134" s="37" t="s">
        <v>196</v>
      </c>
      <c r="I134" s="35" t="s">
        <v>188</v>
      </c>
      <c r="J134" s="35" t="s">
        <v>189</v>
      </c>
      <c r="K134" s="35" t="s">
        <v>204</v>
      </c>
      <c r="L134" s="35">
        <v>1</v>
      </c>
      <c r="M134" s="35">
        <f>VLOOKUP(Tabla1[[#This Row],[establecimiento]],$P$2:$Q$257,2,0)</f>
        <v>1</v>
      </c>
      <c r="N134" s="35">
        <f>Tabla1[[#This Row],[I2_objetivo]]-Tabla1[[#This Row],[I2_realizado]]</f>
        <v>0</v>
      </c>
      <c r="P134" s="1" t="s">
        <v>21</v>
      </c>
      <c r="Q134" s="1">
        <v>1</v>
      </c>
      <c r="R134" s="1" t="str">
        <f>VLOOKUP(P134,Tabla1[[#Data],[#Totals],[establecimiento]],1,0)</f>
        <v>MERCEDARIO</v>
      </c>
    </row>
    <row r="135" spans="1:18" x14ac:dyDescent="0.3">
      <c r="A135" s="38">
        <v>900015</v>
      </c>
      <c r="B135" s="35" t="s">
        <v>209</v>
      </c>
      <c r="C135" s="35" t="s">
        <v>210</v>
      </c>
      <c r="D135" s="35" t="s">
        <v>172</v>
      </c>
      <c r="E135" s="23" t="s">
        <v>174</v>
      </c>
      <c r="F135" s="35">
        <v>-11.009358970599999</v>
      </c>
      <c r="G135" s="35">
        <v>-68.7513011554</v>
      </c>
      <c r="H135" s="37" t="s">
        <v>196</v>
      </c>
      <c r="I135" s="35" t="s">
        <v>188</v>
      </c>
      <c r="J135" s="35" t="s">
        <v>189</v>
      </c>
      <c r="K135" s="35" t="s">
        <v>190</v>
      </c>
      <c r="L135" s="35">
        <v>1</v>
      </c>
      <c r="M135" s="35">
        <f>VLOOKUP(Tabla1[[#This Row],[establecimiento]],$P$2:$Q$257,2,0)</f>
        <v>1</v>
      </c>
      <c r="N135" s="35">
        <f>Tabla1[[#This Row],[I2_objetivo]]-Tabla1[[#This Row],[I2_realizado]]</f>
        <v>0</v>
      </c>
      <c r="P135" s="1" t="s">
        <v>322</v>
      </c>
      <c r="Q135" s="1">
        <v>1</v>
      </c>
      <c r="R135" s="1" t="str">
        <f>VLOOKUP(P135,Tabla1[[#Data],[#Totals],[establecimiento]],1,0)</f>
        <v>MI SALUD</v>
      </c>
    </row>
    <row r="136" spans="1:18" x14ac:dyDescent="0.3">
      <c r="A136" s="34">
        <v>400173</v>
      </c>
      <c r="B136" s="35" t="s">
        <v>184</v>
      </c>
      <c r="C136" s="35" t="s">
        <v>274</v>
      </c>
      <c r="D136" s="35" t="s">
        <v>184</v>
      </c>
      <c r="E136" s="23" t="s">
        <v>76</v>
      </c>
      <c r="F136" s="36">
        <v>-17.942568999999999</v>
      </c>
      <c r="G136" s="36">
        <v>-67.096744999899997</v>
      </c>
      <c r="H136" s="37" t="s">
        <v>196</v>
      </c>
      <c r="I136" s="35" t="s">
        <v>188</v>
      </c>
      <c r="J136" s="35" t="s">
        <v>189</v>
      </c>
      <c r="K136" s="35" t="s">
        <v>190</v>
      </c>
      <c r="L136" s="35">
        <v>1</v>
      </c>
      <c r="M136" s="35">
        <f>VLOOKUP(Tabla1[[#This Row],[establecimiento]],$P$2:$Q$257,2,0)</f>
        <v>1</v>
      </c>
      <c r="N136" s="35">
        <f>Tabla1[[#This Row],[I2_objetivo]]-Tabla1[[#This Row],[I2_realizado]]</f>
        <v>0</v>
      </c>
      <c r="P136" s="1" t="s">
        <v>63</v>
      </c>
      <c r="Q136" s="1">
        <v>1</v>
      </c>
      <c r="R136" s="1" t="str">
        <f>VLOOKUP(P136,Tabla1[[#Data],[#Totals],[establecimiento]],1,0)</f>
        <v>MOROCHATA</v>
      </c>
    </row>
    <row r="137" spans="1:18" x14ac:dyDescent="0.3">
      <c r="A137" s="34">
        <v>200602</v>
      </c>
      <c r="B137" s="35" t="s">
        <v>193</v>
      </c>
      <c r="C137" s="35" t="s">
        <v>244</v>
      </c>
      <c r="D137" s="35" t="s">
        <v>243</v>
      </c>
      <c r="E137" s="23" t="s">
        <v>21</v>
      </c>
      <c r="F137" s="36">
        <v>-16.524470000000001</v>
      </c>
      <c r="G137" s="36">
        <v>-68.236134000199996</v>
      </c>
      <c r="H137" s="37" t="s">
        <v>196</v>
      </c>
      <c r="I137" s="35" t="s">
        <v>188</v>
      </c>
      <c r="J137" s="35" t="s">
        <v>189</v>
      </c>
      <c r="K137" s="35" t="s">
        <v>190</v>
      </c>
      <c r="L137" s="35">
        <v>1</v>
      </c>
      <c r="M137" s="35">
        <f>VLOOKUP(Tabla1[[#This Row],[establecimiento]],$P$2:$Q$257,2,0)</f>
        <v>1</v>
      </c>
      <c r="N137" s="35">
        <f>Tabla1[[#This Row],[I2_objetivo]]-Tabla1[[#This Row],[I2_realizado]]</f>
        <v>0</v>
      </c>
      <c r="P137" s="1" t="s">
        <v>3</v>
      </c>
      <c r="Q137" s="1">
        <v>1</v>
      </c>
      <c r="R137" s="1" t="str">
        <f>VLOOKUP(P137,Tabla1[[#Data],[#Totals],[establecimiento]],1,0)</f>
        <v>MORRO MUNICIPAL</v>
      </c>
    </row>
    <row r="138" spans="1:18" x14ac:dyDescent="0.3">
      <c r="A138" s="34">
        <v>700087</v>
      </c>
      <c r="B138" s="35" t="s">
        <v>197</v>
      </c>
      <c r="C138" s="35" t="s">
        <v>311</v>
      </c>
      <c r="D138" s="35" t="s">
        <v>310</v>
      </c>
      <c r="E138" s="23" t="s">
        <v>322</v>
      </c>
      <c r="F138" s="36">
        <v>-17.828531000000002</v>
      </c>
      <c r="G138" s="36">
        <v>-63.112761999999996</v>
      </c>
      <c r="H138" s="37"/>
      <c r="I138" s="35" t="s">
        <v>312</v>
      </c>
      <c r="J138" s="35" t="s">
        <v>189</v>
      </c>
      <c r="K138" s="35" t="s">
        <v>315</v>
      </c>
      <c r="L138" s="35">
        <v>1</v>
      </c>
      <c r="M138" s="35">
        <f>VLOOKUP(Tabla1[[#This Row],[establecimiento]],$P$2:$Q$257,2,0)</f>
        <v>1</v>
      </c>
      <c r="N138" s="35">
        <f>Tabla1[[#This Row],[I2_objetivo]]-Tabla1[[#This Row],[I2_realizado]]</f>
        <v>0</v>
      </c>
      <c r="P138" s="1" t="s">
        <v>108</v>
      </c>
      <c r="Q138" s="1">
        <v>1</v>
      </c>
      <c r="R138" s="1" t="str">
        <f>VLOOKUP(P138,Tabla1[[#Data],[#Totals],[establecimiento]],1,0)</f>
        <v>NESTOR PAZ ZAMORA</v>
      </c>
    </row>
    <row r="139" spans="1:18" x14ac:dyDescent="0.3">
      <c r="A139" s="34">
        <v>300128</v>
      </c>
      <c r="B139" s="35" t="s">
        <v>200</v>
      </c>
      <c r="C139" s="35" t="s">
        <v>271</v>
      </c>
      <c r="D139" s="35" t="s">
        <v>63</v>
      </c>
      <c r="E139" s="23" t="s">
        <v>63</v>
      </c>
      <c r="F139" s="36">
        <v>-17.234540052900002</v>
      </c>
      <c r="G139" s="36">
        <v>-66.532089314399997</v>
      </c>
      <c r="H139" s="37" t="s">
        <v>187</v>
      </c>
      <c r="I139" s="35" t="s">
        <v>188</v>
      </c>
      <c r="J139" s="35" t="s">
        <v>189</v>
      </c>
      <c r="K139" s="35" t="s">
        <v>190</v>
      </c>
      <c r="L139" s="35">
        <v>1</v>
      </c>
      <c r="M139" s="35">
        <f>VLOOKUP(Tabla1[[#This Row],[establecimiento]],$P$2:$Q$257,2,0)</f>
        <v>1</v>
      </c>
      <c r="N139" s="35">
        <f>Tabla1[[#This Row],[I2_objetivo]]-Tabla1[[#This Row],[I2_realizado]]</f>
        <v>0</v>
      </c>
      <c r="P139" s="1" t="s">
        <v>133</v>
      </c>
      <c r="Q139" s="1">
        <v>1</v>
      </c>
      <c r="R139" s="1" t="str">
        <f>VLOOKUP(P139,Tabla1[[#Data],[#Totals],[establecimiento]],1,0)</f>
        <v>NICOLAS ORTIZ A.</v>
      </c>
    </row>
    <row r="140" spans="1:18" x14ac:dyDescent="0.3">
      <c r="A140" s="34">
        <v>100063</v>
      </c>
      <c r="B140" s="35" t="s">
        <v>330</v>
      </c>
      <c r="C140" s="35" t="s">
        <v>366</v>
      </c>
      <c r="D140" s="35" t="s">
        <v>367</v>
      </c>
      <c r="E140" s="23" t="s">
        <v>3</v>
      </c>
      <c r="F140" s="36">
        <v>-19.026121900300001</v>
      </c>
      <c r="G140" s="36">
        <v>-65.240138631500002</v>
      </c>
      <c r="H140" s="37" t="s">
        <v>196</v>
      </c>
      <c r="I140" s="35" t="s">
        <v>188</v>
      </c>
      <c r="J140" s="35" t="s">
        <v>189</v>
      </c>
      <c r="K140" s="35" t="s">
        <v>190</v>
      </c>
      <c r="L140" s="35">
        <v>1</v>
      </c>
      <c r="M140" s="35">
        <f>VLOOKUP(Tabla1[[#This Row],[establecimiento]],$P$2:$Q$257,2,0)</f>
        <v>1</v>
      </c>
      <c r="N140" s="35">
        <f>Tabla1[[#This Row],[I2_objetivo]]-Tabla1[[#This Row],[I2_realizado]]</f>
        <v>0</v>
      </c>
      <c r="P140" s="1" t="s">
        <v>72</v>
      </c>
      <c r="Q140" s="1">
        <v>1</v>
      </c>
      <c r="R140" s="1" t="str">
        <f>VLOOKUP(P140,Tabla1[[#Data],[#Totals],[establecimiento]],1,0)</f>
        <v>NSTA.SRA. DE CANDELARIA</v>
      </c>
    </row>
    <row r="141" spans="1:18" x14ac:dyDescent="0.3">
      <c r="A141" s="34">
        <v>600030</v>
      </c>
      <c r="B141" s="35" t="s">
        <v>344</v>
      </c>
      <c r="C141" s="35" t="s">
        <v>344</v>
      </c>
      <c r="D141" s="35" t="s">
        <v>344</v>
      </c>
      <c r="E141" s="23" t="s">
        <v>108</v>
      </c>
      <c r="F141" s="36">
        <v>-21.535307514900001</v>
      </c>
      <c r="G141" s="36">
        <v>-64.751676384000007</v>
      </c>
      <c r="H141" s="37" t="s">
        <v>196</v>
      </c>
      <c r="I141" s="35" t="s">
        <v>188</v>
      </c>
      <c r="J141" s="35" t="s">
        <v>189</v>
      </c>
      <c r="K141" s="35" t="s">
        <v>204</v>
      </c>
      <c r="L141" s="35">
        <v>1</v>
      </c>
      <c r="M141" s="35">
        <f>VLOOKUP(Tabla1[[#This Row],[establecimiento]],$P$2:$Q$257,2,0)</f>
        <v>1</v>
      </c>
      <c r="N141" s="35">
        <f>Tabla1[[#This Row],[I2_objetivo]]-Tabla1[[#This Row],[I2_realizado]]</f>
        <v>0</v>
      </c>
      <c r="P141" s="1" t="s">
        <v>165</v>
      </c>
      <c r="Q141" s="1">
        <v>1</v>
      </c>
      <c r="R141" s="1" t="str">
        <f>VLOOKUP(P141,Tabla1[[#Data],[#Totals],[establecimiento]],1,0)</f>
        <v>NUEVA BETANIA</v>
      </c>
    </row>
    <row r="142" spans="1:18" x14ac:dyDescent="0.3">
      <c r="A142" s="34">
        <v>700239</v>
      </c>
      <c r="B142" s="35" t="s">
        <v>197</v>
      </c>
      <c r="C142" s="35" t="s">
        <v>285</v>
      </c>
      <c r="D142" s="35" t="s">
        <v>284</v>
      </c>
      <c r="E142" s="23" t="s">
        <v>133</v>
      </c>
      <c r="F142" s="36">
        <v>-17.3589984728</v>
      </c>
      <c r="G142" s="36">
        <v>-63.394502230299999</v>
      </c>
      <c r="H142" s="37" t="s">
        <v>203</v>
      </c>
      <c r="I142" s="35" t="s">
        <v>188</v>
      </c>
      <c r="J142" s="35" t="s">
        <v>189</v>
      </c>
      <c r="K142" s="35" t="s">
        <v>204</v>
      </c>
      <c r="L142" s="35">
        <v>1</v>
      </c>
      <c r="M142" s="35">
        <f>VLOOKUP(Tabla1[[#This Row],[establecimiento]],$P$2:$Q$257,2,0)</f>
        <v>1</v>
      </c>
      <c r="N142" s="35">
        <f>Tabla1[[#This Row],[I2_objetivo]]-Tabla1[[#This Row],[I2_realizado]]</f>
        <v>0</v>
      </c>
      <c r="P142" s="1" t="s">
        <v>146</v>
      </c>
      <c r="Q142" s="1">
        <v>1</v>
      </c>
      <c r="R142" s="1" t="str">
        <f>VLOOKUP(P142,Tabla1[[#Data],[#Totals],[establecimiento]],1,0)</f>
        <v>NUEVA TRINIDAD</v>
      </c>
    </row>
    <row r="143" spans="1:18" x14ac:dyDescent="0.3">
      <c r="A143" s="34">
        <v>400012</v>
      </c>
      <c r="B143" s="35" t="s">
        <v>184</v>
      </c>
      <c r="C143" s="35" t="s">
        <v>274</v>
      </c>
      <c r="D143" s="35" t="s">
        <v>184</v>
      </c>
      <c r="E143" s="23" t="s">
        <v>72</v>
      </c>
      <c r="F143" s="36">
        <v>-17.9483876577</v>
      </c>
      <c r="G143" s="36">
        <v>-67.106118296299996</v>
      </c>
      <c r="H143" s="37" t="s">
        <v>196</v>
      </c>
      <c r="I143" s="35" t="s">
        <v>188</v>
      </c>
      <c r="J143" s="35" t="s">
        <v>189</v>
      </c>
      <c r="K143" s="35" t="s">
        <v>190</v>
      </c>
      <c r="L143" s="35">
        <v>1</v>
      </c>
      <c r="M143" s="35">
        <f>VLOOKUP(Tabla1[[#This Row],[establecimiento]],$P$2:$Q$257,2,0)</f>
        <v>1</v>
      </c>
      <c r="N143" s="35">
        <f>Tabla1[[#This Row],[I2_objetivo]]-Tabla1[[#This Row],[I2_realizado]]</f>
        <v>0</v>
      </c>
      <c r="P143" s="1" t="s">
        <v>123</v>
      </c>
      <c r="Q143" s="1">
        <v>1</v>
      </c>
      <c r="R143" s="1" t="str">
        <f>VLOOKUP(P143,Tabla1[[#Data],[#Totals],[establecimiento]],1,0)</f>
        <v>NUEVO HORIZONTE</v>
      </c>
    </row>
    <row r="144" spans="1:18" x14ac:dyDescent="0.3">
      <c r="A144" s="34">
        <v>800127</v>
      </c>
      <c r="B144" s="35" t="s">
        <v>249</v>
      </c>
      <c r="C144" s="35" t="s">
        <v>294</v>
      </c>
      <c r="D144" s="35" t="s">
        <v>293</v>
      </c>
      <c r="E144" s="23" t="s">
        <v>165</v>
      </c>
      <c r="F144" s="35">
        <v>-15.029562418599999</v>
      </c>
      <c r="G144" s="35">
        <v>-64.343624824599999</v>
      </c>
      <c r="H144" s="37" t="s">
        <v>196</v>
      </c>
      <c r="I144" s="35" t="s">
        <v>188</v>
      </c>
      <c r="J144" s="35" t="s">
        <v>189</v>
      </c>
      <c r="K144" s="35" t="s">
        <v>204</v>
      </c>
      <c r="L144" s="35">
        <v>1</v>
      </c>
      <c r="M144" s="35">
        <f>VLOOKUP(Tabla1[[#This Row],[establecimiento]],$P$2:$Q$257,2,0)</f>
        <v>1</v>
      </c>
      <c r="N144" s="35">
        <f>Tabla1[[#This Row],[I2_objetivo]]-Tabla1[[#This Row],[I2_realizado]]</f>
        <v>0</v>
      </c>
      <c r="P144" s="1" t="s">
        <v>6</v>
      </c>
      <c r="Q144" s="1">
        <v>1</v>
      </c>
      <c r="R144" s="1" t="str">
        <f>VLOOKUP(P144,Tabla1[[#Data],[#Totals],[establecimiento]],1,0)</f>
        <v>OBRAJES</v>
      </c>
    </row>
    <row r="145" spans="1:18" x14ac:dyDescent="0.3">
      <c r="A145" s="34">
        <v>800025</v>
      </c>
      <c r="B145" s="35" t="s">
        <v>249</v>
      </c>
      <c r="C145" s="35" t="s">
        <v>294</v>
      </c>
      <c r="D145" s="35" t="s">
        <v>352</v>
      </c>
      <c r="E145" s="23" t="s">
        <v>146</v>
      </c>
      <c r="F145" s="35">
        <v>-14.822563000000001</v>
      </c>
      <c r="G145" s="35">
        <v>-64.875622999699999</v>
      </c>
      <c r="H145" s="37" t="s">
        <v>196</v>
      </c>
      <c r="I145" s="35" t="s">
        <v>188</v>
      </c>
      <c r="J145" s="35" t="s">
        <v>189</v>
      </c>
      <c r="K145" s="35" t="s">
        <v>204</v>
      </c>
      <c r="L145" s="35">
        <v>1</v>
      </c>
      <c r="M145" s="35">
        <f>VLOOKUP(Tabla1[[#This Row],[establecimiento]],$P$2:$Q$257,2,0)</f>
        <v>1</v>
      </c>
      <c r="N145" s="35">
        <f>Tabla1[[#This Row],[I2_objetivo]]-Tabla1[[#This Row],[I2_realizado]]</f>
        <v>0</v>
      </c>
      <c r="P145" s="1" t="s">
        <v>329</v>
      </c>
      <c r="Q145" s="1">
        <v>1</v>
      </c>
      <c r="R145" s="1" t="str">
        <f>VLOOKUP(P145,Tabla1[[#Data],[#Totals],[establecimiento]],1,0)</f>
        <v>ONDULINE GUAPURU</v>
      </c>
    </row>
    <row r="146" spans="1:18" x14ac:dyDescent="0.3">
      <c r="A146" s="34">
        <v>700161</v>
      </c>
      <c r="B146" s="35" t="s">
        <v>197</v>
      </c>
      <c r="C146" s="35" t="s">
        <v>273</v>
      </c>
      <c r="D146" s="35" t="s">
        <v>272</v>
      </c>
      <c r="E146" s="23" t="s">
        <v>123</v>
      </c>
      <c r="F146" s="36">
        <v>-17.319788332000002</v>
      </c>
      <c r="G146" s="36">
        <v>-62.799145731599999</v>
      </c>
      <c r="H146" s="37" t="s">
        <v>196</v>
      </c>
      <c r="I146" s="35" t="s">
        <v>188</v>
      </c>
      <c r="J146" s="35" t="s">
        <v>189</v>
      </c>
      <c r="K146" s="35" t="s">
        <v>190</v>
      </c>
      <c r="L146" s="35">
        <v>1</v>
      </c>
      <c r="M146" s="35">
        <f>VLOOKUP(Tabla1[[#This Row],[establecimiento]],$P$2:$Q$257,2,0)</f>
        <v>1</v>
      </c>
      <c r="N146" s="35">
        <f>Tabla1[[#This Row],[I2_objetivo]]-Tabla1[[#This Row],[I2_realizado]]</f>
        <v>0</v>
      </c>
      <c r="P146" s="1" t="s">
        <v>127</v>
      </c>
      <c r="Q146" s="1">
        <v>1</v>
      </c>
      <c r="R146" s="1" t="str">
        <f>VLOOKUP(P146,Tabla1[[#Data],[#Totals],[establecimiento]],1,0)</f>
        <v>PAILON</v>
      </c>
    </row>
    <row r="147" spans="1:18" x14ac:dyDescent="0.3">
      <c r="A147" s="34">
        <v>200014</v>
      </c>
      <c r="B147" s="35" t="s">
        <v>193</v>
      </c>
      <c r="C147" s="35" t="s">
        <v>264</v>
      </c>
      <c r="D147" s="35" t="s">
        <v>193</v>
      </c>
      <c r="E147" s="23" t="s">
        <v>6</v>
      </c>
      <c r="F147" s="36">
        <v>-16.529833908299999</v>
      </c>
      <c r="G147" s="36">
        <v>-68.102610321399993</v>
      </c>
      <c r="H147" s="37" t="s">
        <v>196</v>
      </c>
      <c r="I147" s="35" t="s">
        <v>188</v>
      </c>
      <c r="J147" s="35" t="s">
        <v>189</v>
      </c>
      <c r="K147" s="35" t="s">
        <v>190</v>
      </c>
      <c r="L147" s="35">
        <v>1</v>
      </c>
      <c r="M147" s="35">
        <f>VLOOKUP(Tabla1[[#This Row],[establecimiento]],$P$2:$Q$257,2,0)</f>
        <v>1</v>
      </c>
      <c r="N147" s="35">
        <f>Tabla1[[#This Row],[I2_objetivo]]-Tabla1[[#This Row],[I2_realizado]]</f>
        <v>0</v>
      </c>
      <c r="P147" s="1" t="s">
        <v>103</v>
      </c>
      <c r="Q147" s="1">
        <v>1</v>
      </c>
      <c r="R147" s="1" t="str">
        <f>VLOOKUP(P147,Tabla1[[#Data],[#Totals],[establecimiento]],1,0)</f>
        <v>PALMARCITO</v>
      </c>
    </row>
    <row r="148" spans="1:18" x14ac:dyDescent="0.3">
      <c r="A148" s="34">
        <v>700662</v>
      </c>
      <c r="B148" s="35" t="s">
        <v>197</v>
      </c>
      <c r="C148" s="35" t="s">
        <v>311</v>
      </c>
      <c r="D148" s="35" t="s">
        <v>310</v>
      </c>
      <c r="E148" s="23" t="s">
        <v>329</v>
      </c>
      <c r="F148" s="36">
        <v>-17.798967399999999</v>
      </c>
      <c r="G148" s="36">
        <v>-63.203213099999999</v>
      </c>
      <c r="H148" s="37"/>
      <c r="I148" s="35" t="s">
        <v>312</v>
      </c>
      <c r="J148" s="35" t="s">
        <v>189</v>
      </c>
      <c r="K148" s="35" t="s">
        <v>313</v>
      </c>
      <c r="L148" s="35">
        <v>1</v>
      </c>
      <c r="M148" s="35">
        <f>VLOOKUP(Tabla1[[#This Row],[establecimiento]],$P$2:$Q$257,2,0)</f>
        <v>1</v>
      </c>
      <c r="N148" s="35">
        <f>Tabla1[[#This Row],[I2_objetivo]]-Tabla1[[#This Row],[I2_realizado]]</f>
        <v>0</v>
      </c>
      <c r="P148" s="1" t="s">
        <v>92</v>
      </c>
      <c r="Q148" s="1">
        <v>1</v>
      </c>
      <c r="R148" s="1" t="str">
        <f>VLOOKUP(P148,Tabla1[[#Data],[#Totals],[establecimiento]],1,0)</f>
        <v>PARY ORKO</v>
      </c>
    </row>
    <row r="149" spans="1:18" x14ac:dyDescent="0.3">
      <c r="A149" s="34">
        <v>700225</v>
      </c>
      <c r="B149" s="35" t="s">
        <v>197</v>
      </c>
      <c r="C149" s="35" t="s">
        <v>281</v>
      </c>
      <c r="D149" s="35" t="s">
        <v>127</v>
      </c>
      <c r="E149" s="23" t="s">
        <v>127</v>
      </c>
      <c r="F149" s="36">
        <v>-17.655923334899999</v>
      </c>
      <c r="G149" s="36">
        <v>-62.720304403500002</v>
      </c>
      <c r="H149" s="37" t="s">
        <v>203</v>
      </c>
      <c r="I149" s="35" t="s">
        <v>188</v>
      </c>
      <c r="J149" s="35" t="s">
        <v>189</v>
      </c>
      <c r="K149" s="35" t="s">
        <v>190</v>
      </c>
      <c r="L149" s="35">
        <v>1</v>
      </c>
      <c r="M149" s="35">
        <f>VLOOKUP(Tabla1[[#This Row],[establecimiento]],$P$2:$Q$257,2,0)</f>
        <v>1</v>
      </c>
      <c r="N149" s="35">
        <f>Tabla1[[#This Row],[I2_objetivo]]-Tabla1[[#This Row],[I2_realizado]]</f>
        <v>0</v>
      </c>
      <c r="P149" s="1" t="s">
        <v>148</v>
      </c>
      <c r="Q149" s="1">
        <v>1</v>
      </c>
      <c r="R149" s="1" t="str">
        <f>VLOOKUP(P149,Tabla1[[#Data],[#Totals],[establecimiento]],1,0)</f>
        <v>PEDRO IGNACIO MUIBA</v>
      </c>
    </row>
    <row r="150" spans="1:18" x14ac:dyDescent="0.3">
      <c r="A150" s="34">
        <v>600014</v>
      </c>
      <c r="B150" s="35" t="s">
        <v>344</v>
      </c>
      <c r="C150" s="35" t="s">
        <v>344</v>
      </c>
      <c r="D150" s="35" t="s">
        <v>344</v>
      </c>
      <c r="E150" s="23" t="s">
        <v>103</v>
      </c>
      <c r="F150" s="36">
        <v>-21.5311341741</v>
      </c>
      <c r="G150" s="36">
        <v>-64.711287718500003</v>
      </c>
      <c r="H150" s="37" t="s">
        <v>196</v>
      </c>
      <c r="I150" s="35" t="s">
        <v>188</v>
      </c>
      <c r="J150" s="35" t="s">
        <v>189</v>
      </c>
      <c r="K150" s="35" t="s">
        <v>204</v>
      </c>
      <c r="L150" s="35">
        <v>1</v>
      </c>
      <c r="M150" s="35">
        <f>VLOOKUP(Tabla1[[#This Row],[establecimiento]],$P$2:$Q$257,2,0)</f>
        <v>1</v>
      </c>
      <c r="N150" s="35">
        <f>Tabla1[[#This Row],[I2_objetivo]]-Tabla1[[#This Row],[I2_realizado]]</f>
        <v>0</v>
      </c>
      <c r="P150" s="1" t="s">
        <v>140</v>
      </c>
      <c r="Q150" s="1">
        <v>1</v>
      </c>
      <c r="R150" s="1" t="str">
        <f>VLOOKUP(P150,Tabla1[[#Data],[#Totals],[establecimiento]],1,0)</f>
        <v>PEDRO MARBAN</v>
      </c>
    </row>
    <row r="151" spans="1:18" x14ac:dyDescent="0.3">
      <c r="A151" s="34">
        <v>500008</v>
      </c>
      <c r="B151" s="35" t="s">
        <v>95</v>
      </c>
      <c r="C151" s="35" t="s">
        <v>286</v>
      </c>
      <c r="D151" s="35" t="s">
        <v>95</v>
      </c>
      <c r="E151" s="23" t="s">
        <v>92</v>
      </c>
      <c r="F151" s="36">
        <v>-19.583878352199999</v>
      </c>
      <c r="G151" s="36">
        <v>-65.762485509000001</v>
      </c>
      <c r="H151" s="37" t="s">
        <v>196</v>
      </c>
      <c r="I151" s="35" t="s">
        <v>188</v>
      </c>
      <c r="J151" s="35" t="s">
        <v>189</v>
      </c>
      <c r="K151" s="35" t="s">
        <v>190</v>
      </c>
      <c r="L151" s="35">
        <v>1</v>
      </c>
      <c r="M151" s="35">
        <f>VLOOKUP(Tabla1[[#This Row],[establecimiento]],$P$2:$Q$257,2,0)</f>
        <v>1</v>
      </c>
      <c r="N151" s="35">
        <f>Tabla1[[#This Row],[I2_objetivo]]-Tabla1[[#This Row],[I2_realizado]]</f>
        <v>0</v>
      </c>
      <c r="P151" s="1" t="s">
        <v>90</v>
      </c>
      <c r="Q151" s="1">
        <v>1</v>
      </c>
      <c r="R151" s="1" t="str">
        <f>VLOOKUP(P151,Tabla1[[#Data],[#Totals],[establecimiento]],1,0)</f>
        <v>PLAN 40</v>
      </c>
    </row>
    <row r="152" spans="1:18" x14ac:dyDescent="0.3">
      <c r="A152" s="34">
        <v>800221</v>
      </c>
      <c r="B152" s="35" t="s">
        <v>249</v>
      </c>
      <c r="C152" s="35" t="s">
        <v>294</v>
      </c>
      <c r="D152" s="35" t="s">
        <v>352</v>
      </c>
      <c r="E152" s="23" t="s">
        <v>148</v>
      </c>
      <c r="F152" s="35">
        <v>-14.833891999900001</v>
      </c>
      <c r="G152" s="35">
        <v>-64.931650999699997</v>
      </c>
      <c r="H152" s="37" t="s">
        <v>196</v>
      </c>
      <c r="I152" s="35" t="s">
        <v>188</v>
      </c>
      <c r="J152" s="35" t="s">
        <v>189</v>
      </c>
      <c r="K152" s="35" t="s">
        <v>204</v>
      </c>
      <c r="L152" s="35">
        <v>1</v>
      </c>
      <c r="M152" s="35">
        <f>VLOOKUP(Tabla1[[#This Row],[establecimiento]],$P$2:$Q$257,2,0)</f>
        <v>1</v>
      </c>
      <c r="N152" s="35">
        <f>Tabla1[[#This Row],[I2_objetivo]]-Tabla1[[#This Row],[I2_realizado]]</f>
        <v>0</v>
      </c>
      <c r="P152" s="1" t="s">
        <v>145</v>
      </c>
      <c r="Q152" s="1">
        <v>1</v>
      </c>
      <c r="R152" s="1" t="str">
        <f>VLOOKUP(P152,Tabla1[[#Data],[#Totals],[establecimiento]],1,0)</f>
        <v>PLATAFORMA</v>
      </c>
    </row>
    <row r="153" spans="1:18" x14ac:dyDescent="0.3">
      <c r="A153" s="34">
        <v>800009</v>
      </c>
      <c r="B153" s="35" t="s">
        <v>249</v>
      </c>
      <c r="C153" s="35" t="s">
        <v>294</v>
      </c>
      <c r="D153" s="35" t="s">
        <v>352</v>
      </c>
      <c r="E153" s="23" t="s">
        <v>140</v>
      </c>
      <c r="F153" s="35">
        <v>-14.8405343683</v>
      </c>
      <c r="G153" s="35">
        <v>-64.911353731899993</v>
      </c>
      <c r="H153" s="37" t="s">
        <v>196</v>
      </c>
      <c r="I153" s="35" t="s">
        <v>188</v>
      </c>
      <c r="J153" s="35" t="s">
        <v>189</v>
      </c>
      <c r="K153" s="35" t="s">
        <v>204</v>
      </c>
      <c r="L153" s="35">
        <v>1</v>
      </c>
      <c r="M153" s="35">
        <f>VLOOKUP(Tabla1[[#This Row],[establecimiento]],$P$2:$Q$257,2,0)</f>
        <v>1</v>
      </c>
      <c r="N153" s="35">
        <f>Tabla1[[#This Row],[I2_objetivo]]-Tabla1[[#This Row],[I2_realizado]]</f>
        <v>0</v>
      </c>
      <c r="P153" s="1" t="s">
        <v>113</v>
      </c>
      <c r="Q153" s="1">
        <v>1</v>
      </c>
      <c r="R153" s="1" t="str">
        <f>VLOOKUP(P153,Tabla1[[#Data],[#Totals],[establecimiento]],1,0)</f>
        <v>POCITOS</v>
      </c>
    </row>
    <row r="154" spans="1:18" x14ac:dyDescent="0.3">
      <c r="A154" s="34">
        <v>500005</v>
      </c>
      <c r="B154" s="35" t="s">
        <v>95</v>
      </c>
      <c r="C154" s="35" t="s">
        <v>286</v>
      </c>
      <c r="D154" s="35" t="s">
        <v>95</v>
      </c>
      <c r="E154" s="23" t="s">
        <v>90</v>
      </c>
      <c r="F154" s="36">
        <v>-19.5699915356</v>
      </c>
      <c r="G154" s="36">
        <v>-65.769797024200003</v>
      </c>
      <c r="H154" s="37" t="s">
        <v>196</v>
      </c>
      <c r="I154" s="35" t="s">
        <v>188</v>
      </c>
      <c r="J154" s="35" t="s">
        <v>189</v>
      </c>
      <c r="K154" s="35" t="s">
        <v>190</v>
      </c>
      <c r="L154" s="35">
        <v>1</v>
      </c>
      <c r="M154" s="35">
        <f>VLOOKUP(Tabla1[[#This Row],[establecimiento]],$P$2:$Q$257,2,0)</f>
        <v>1</v>
      </c>
      <c r="N154" s="35">
        <f>Tabla1[[#This Row],[I2_objetivo]]-Tabla1[[#This Row],[I2_realizado]]</f>
        <v>0</v>
      </c>
      <c r="P154" s="1" t="s">
        <v>288</v>
      </c>
      <c r="Q154" s="1">
        <v>1</v>
      </c>
      <c r="R154" s="1" t="str">
        <f>VLOOKUP(P154,Tabla1[[#Data],[#Totals],[establecimiento]],1,0)</f>
        <v>POLIC. DE NOVIEMBRE CNS</v>
      </c>
    </row>
    <row r="155" spans="1:18" x14ac:dyDescent="0.3">
      <c r="A155" s="34">
        <v>800023</v>
      </c>
      <c r="B155" s="35" t="s">
        <v>249</v>
      </c>
      <c r="C155" s="35" t="s">
        <v>294</v>
      </c>
      <c r="D155" s="35" t="s">
        <v>352</v>
      </c>
      <c r="E155" s="23" t="s">
        <v>145</v>
      </c>
      <c r="F155" s="35">
        <v>-14.848220999700001</v>
      </c>
      <c r="G155" s="35">
        <v>-64.906746999700005</v>
      </c>
      <c r="H155" s="37" t="s">
        <v>196</v>
      </c>
      <c r="I155" s="35" t="s">
        <v>188</v>
      </c>
      <c r="J155" s="35" t="s">
        <v>189</v>
      </c>
      <c r="K155" s="35" t="s">
        <v>204</v>
      </c>
      <c r="L155" s="35">
        <v>1</v>
      </c>
      <c r="M155" s="35">
        <f>VLOOKUP(Tabla1[[#This Row],[establecimiento]],$P$2:$Q$257,2,0)</f>
        <v>1</v>
      </c>
      <c r="N155" s="35">
        <f>Tabla1[[#This Row],[I2_objetivo]]-Tabla1[[#This Row],[I2_realizado]]</f>
        <v>0</v>
      </c>
      <c r="P155" s="1" t="s">
        <v>246</v>
      </c>
      <c r="Q155" s="1">
        <v>1</v>
      </c>
      <c r="R155" s="1" t="str">
        <f>VLOOKUP(P155,Tabla1[[#Data],[#Totals],[establecimiento]],1,0)</f>
        <v>POLICLINICO VILLA TUNARI</v>
      </c>
    </row>
    <row r="156" spans="1:18" x14ac:dyDescent="0.3">
      <c r="A156" s="34">
        <v>600075</v>
      </c>
      <c r="B156" s="35" t="s">
        <v>344</v>
      </c>
      <c r="C156" s="35" t="s">
        <v>359</v>
      </c>
      <c r="D156" s="35" t="s">
        <v>359</v>
      </c>
      <c r="E156" s="23" t="s">
        <v>113</v>
      </c>
      <c r="F156" s="36">
        <v>-22.050377000000001</v>
      </c>
      <c r="G156" s="36">
        <v>-63.681640000000002</v>
      </c>
      <c r="H156" s="37" t="s">
        <v>203</v>
      </c>
      <c r="I156" s="35" t="s">
        <v>188</v>
      </c>
      <c r="J156" s="35" t="s">
        <v>189</v>
      </c>
      <c r="K156" s="35" t="s">
        <v>204</v>
      </c>
      <c r="L156" s="35">
        <v>1</v>
      </c>
      <c r="M156" s="35">
        <f>VLOOKUP(Tabla1[[#This Row],[establecimiento]],$P$2:$Q$257,2,0)</f>
        <v>1</v>
      </c>
      <c r="N156" s="35">
        <f>Tabla1[[#This Row],[I2_objetivo]]-Tabla1[[#This Row],[I2_realizado]]</f>
        <v>0</v>
      </c>
      <c r="P156" s="1" t="s">
        <v>234</v>
      </c>
      <c r="Q156" s="1">
        <v>1</v>
      </c>
      <c r="R156" s="1" t="str">
        <f>VLOOKUP(P156,Tabla1[[#Data],[#Totals],[establecimiento]],1,0)</f>
        <v>POLICONSULTORIO C.S. BANCA PRIVADA</v>
      </c>
    </row>
    <row r="157" spans="1:18" x14ac:dyDescent="0.3">
      <c r="A157" s="34">
        <v>500666</v>
      </c>
      <c r="B157" s="35" t="s">
        <v>95</v>
      </c>
      <c r="C157" s="35" t="s">
        <v>286</v>
      </c>
      <c r="D157" s="35" t="s">
        <v>95</v>
      </c>
      <c r="E157" s="23" t="s">
        <v>288</v>
      </c>
      <c r="F157" s="36">
        <v>-19.584284700000001</v>
      </c>
      <c r="G157" s="36">
        <v>-65.760834299999999</v>
      </c>
      <c r="H157" s="37"/>
      <c r="I157" s="35" t="s">
        <v>188</v>
      </c>
      <c r="J157" s="35" t="s">
        <v>213</v>
      </c>
      <c r="K157" s="35" t="s">
        <v>214</v>
      </c>
      <c r="L157" s="35">
        <v>1</v>
      </c>
      <c r="M157" s="35">
        <f>VLOOKUP(Tabla1[[#This Row],[establecimiento]],$P$2:$Q$257,2,0)</f>
        <v>1</v>
      </c>
      <c r="N157" s="35">
        <f>Tabla1[[#This Row],[I2_objetivo]]-Tabla1[[#This Row],[I2_realizado]]</f>
        <v>0</v>
      </c>
      <c r="P157" s="1" t="s">
        <v>211</v>
      </c>
      <c r="Q157" s="1">
        <v>1</v>
      </c>
      <c r="R157" s="1" t="str">
        <f>VLOOKUP(P157,Tabla1[[#Data],[#Totals],[establecimiento]],1,0)</f>
        <v>POLICONSULTORIO. CIMFA</v>
      </c>
    </row>
    <row r="158" spans="1:18" x14ac:dyDescent="0.3">
      <c r="A158" s="34">
        <v>200721</v>
      </c>
      <c r="B158" s="35" t="s">
        <v>193</v>
      </c>
      <c r="C158" s="35" t="s">
        <v>244</v>
      </c>
      <c r="D158" s="35" t="s">
        <v>243</v>
      </c>
      <c r="E158" s="23" t="s">
        <v>246</v>
      </c>
      <c r="F158" s="36">
        <v>-16.497479999999999</v>
      </c>
      <c r="G158" s="36">
        <v>-68.197069999999997</v>
      </c>
      <c r="H158" s="37"/>
      <c r="I158" s="35" t="s">
        <v>188</v>
      </c>
      <c r="J158" s="35" t="s">
        <v>213</v>
      </c>
      <c r="K158" s="35" t="s">
        <v>214</v>
      </c>
      <c r="L158" s="35">
        <v>1</v>
      </c>
      <c r="M158" s="35">
        <f>VLOOKUP(Tabla1[[#This Row],[establecimiento]],$P$2:$Q$257,2,0)</f>
        <v>1</v>
      </c>
      <c r="N158" s="35">
        <f>Tabla1[[#This Row],[I2_objetivo]]-Tabla1[[#This Row],[I2_realizado]]</f>
        <v>0</v>
      </c>
      <c r="P158" s="1" t="s">
        <v>141</v>
      </c>
      <c r="Q158" s="1">
        <v>1</v>
      </c>
      <c r="R158" s="1" t="str">
        <f>VLOOKUP(P158,Tabla1[[#Data],[#Totals],[establecimiento]],1,0)</f>
        <v>POMPEYA</v>
      </c>
    </row>
    <row r="159" spans="1:18" x14ac:dyDescent="0.3">
      <c r="A159" s="34">
        <v>300024</v>
      </c>
      <c r="B159" s="35" t="s">
        <v>200</v>
      </c>
      <c r="C159" s="35" t="s">
        <v>215</v>
      </c>
      <c r="D159" s="35" t="s">
        <v>200</v>
      </c>
      <c r="E159" s="23" t="s">
        <v>234</v>
      </c>
      <c r="F159" s="35">
        <v>-17.397379999999998</v>
      </c>
      <c r="G159" s="35">
        <v>-66.155272999999994</v>
      </c>
      <c r="H159" s="37" t="s">
        <v>212</v>
      </c>
      <c r="I159" s="35" t="s">
        <v>188</v>
      </c>
      <c r="J159" s="35" t="s">
        <v>213</v>
      </c>
      <c r="K159" s="35" t="s">
        <v>235</v>
      </c>
      <c r="L159" s="35">
        <v>1</v>
      </c>
      <c r="M159" s="35">
        <f>VLOOKUP(Tabla1[[#This Row],[establecimiento]],$P$2:$Q$257,2,0)</f>
        <v>1</v>
      </c>
      <c r="N159" s="35">
        <f>Tabla1[[#This Row],[I2_objetivo]]-Tabla1[[#This Row],[I2_realizado]]</f>
        <v>0</v>
      </c>
      <c r="P159" s="1" t="s">
        <v>376</v>
      </c>
      <c r="Q159" s="1">
        <v>1</v>
      </c>
      <c r="R159" s="1" t="str">
        <f>VLOOKUP(P159,Tabla1[[#Data],[#Totals],[establecimiento]],1,0)</f>
        <v>PORCO</v>
      </c>
    </row>
    <row r="160" spans="1:18" x14ac:dyDescent="0.3">
      <c r="A160" s="34">
        <v>900096</v>
      </c>
      <c r="B160" s="35" t="s">
        <v>209</v>
      </c>
      <c r="C160" s="35" t="s">
        <v>210</v>
      </c>
      <c r="D160" s="35" t="s">
        <v>172</v>
      </c>
      <c r="E160" s="23" t="s">
        <v>211</v>
      </c>
      <c r="F160" s="35">
        <v>-11.017341500000001</v>
      </c>
      <c r="G160" s="35">
        <v>-68.758876099999995</v>
      </c>
      <c r="H160" s="37"/>
      <c r="I160" s="35" t="s">
        <v>188</v>
      </c>
      <c r="J160" s="35" t="s">
        <v>213</v>
      </c>
      <c r="K160" s="35" t="s">
        <v>214</v>
      </c>
      <c r="L160" s="35">
        <v>1</v>
      </c>
      <c r="M160" s="35">
        <f>VLOOKUP(Tabla1[[#This Row],[establecimiento]],$P$2:$Q$257,2,0)</f>
        <v>1</v>
      </c>
      <c r="N160" s="35">
        <f>Tabla1[[#This Row],[I2_objetivo]]-Tabla1[[#This Row],[I2_realizado]]</f>
        <v>0</v>
      </c>
      <c r="P160" s="1" t="s">
        <v>95</v>
      </c>
      <c r="Q160" s="1">
        <v>1</v>
      </c>
      <c r="R160" s="1" t="str">
        <f>VLOOKUP(P160,Tabla1[[#Data],[#Totals],[establecimiento]],1,0)</f>
        <v>POTOSI</v>
      </c>
    </row>
    <row r="161" spans="1:18" x14ac:dyDescent="0.3">
      <c r="A161" s="34">
        <v>800010</v>
      </c>
      <c r="B161" s="35" t="s">
        <v>249</v>
      </c>
      <c r="C161" s="35" t="s">
        <v>294</v>
      </c>
      <c r="D161" s="35" t="s">
        <v>352</v>
      </c>
      <c r="E161" s="23" t="s">
        <v>141</v>
      </c>
      <c r="F161" s="35">
        <v>-14.8443015645</v>
      </c>
      <c r="G161" s="35">
        <v>-64.894756970200007</v>
      </c>
      <c r="H161" s="37" t="s">
        <v>196</v>
      </c>
      <c r="I161" s="35" t="s">
        <v>188</v>
      </c>
      <c r="J161" s="35" t="s">
        <v>189</v>
      </c>
      <c r="K161" s="35" t="s">
        <v>204</v>
      </c>
      <c r="L161" s="35">
        <v>1</v>
      </c>
      <c r="M161" s="35">
        <f>VLOOKUP(Tabla1[[#This Row],[establecimiento]],$P$2:$Q$257,2,0)</f>
        <v>1</v>
      </c>
      <c r="N161" s="35">
        <f>Tabla1[[#This Row],[I2_objetivo]]-Tabla1[[#This Row],[I2_realizado]]</f>
        <v>0</v>
      </c>
      <c r="P161" s="13" t="s">
        <v>129</v>
      </c>
      <c r="Q161" s="1">
        <v>1</v>
      </c>
      <c r="R161" s="1" t="str">
        <f>VLOOKUP(P161,Tabla1[[#Data],[#Totals],[establecimiento]],1,0)</f>
        <v>POZO DEL TIGRE</v>
      </c>
    </row>
    <row r="162" spans="1:18" x14ac:dyDescent="0.3">
      <c r="A162" s="38" t="s">
        <v>379</v>
      </c>
      <c r="B162" s="35" t="s">
        <v>95</v>
      </c>
      <c r="C162" s="35" t="s">
        <v>361</v>
      </c>
      <c r="D162" s="35" t="s">
        <v>376</v>
      </c>
      <c r="E162" s="23" t="s">
        <v>376</v>
      </c>
      <c r="F162" s="36">
        <v>-19.795179689543399</v>
      </c>
      <c r="G162" s="36">
        <v>-65.984654771567406</v>
      </c>
      <c r="H162" s="37" t="s">
        <v>187</v>
      </c>
      <c r="I162" s="35" t="s">
        <v>188</v>
      </c>
      <c r="J162" s="35" t="s">
        <v>188</v>
      </c>
      <c r="K162" s="35" t="s">
        <v>190</v>
      </c>
      <c r="L162" s="35">
        <v>1</v>
      </c>
      <c r="M162" s="35">
        <f>VLOOKUP(Tabla1[[#This Row],[establecimiento]],$P$2:$Q$257,2,0)</f>
        <v>1</v>
      </c>
      <c r="N162" s="35">
        <f>Tabla1[[#This Row],[I2_objetivo]]-Tabla1[[#This Row],[I2_realizado]]</f>
        <v>0</v>
      </c>
      <c r="P162" s="1" t="s">
        <v>54</v>
      </c>
      <c r="Q162" s="1">
        <v>1</v>
      </c>
      <c r="R162" s="1" t="str">
        <f>VLOOKUP(P162,Tabla1[[#Data],[#Totals],[establecimiento]],1,0)</f>
        <v>PUCARITA</v>
      </c>
    </row>
    <row r="163" spans="1:18" x14ac:dyDescent="0.3">
      <c r="A163" s="34">
        <v>500025</v>
      </c>
      <c r="B163" s="35" t="s">
        <v>95</v>
      </c>
      <c r="C163" s="35" t="s">
        <v>286</v>
      </c>
      <c r="D163" s="35" t="s">
        <v>95</v>
      </c>
      <c r="E163" s="23" t="s">
        <v>95</v>
      </c>
      <c r="F163" s="36">
        <v>-19.5892399996</v>
      </c>
      <c r="G163" s="36">
        <v>-65.748842000400003</v>
      </c>
      <c r="H163" s="37" t="s">
        <v>203</v>
      </c>
      <c r="I163" s="35" t="s">
        <v>188</v>
      </c>
      <c r="J163" s="35" t="s">
        <v>189</v>
      </c>
      <c r="K163" s="35" t="s">
        <v>190</v>
      </c>
      <c r="L163" s="35">
        <v>1</v>
      </c>
      <c r="M163" s="35">
        <f>VLOOKUP(Tabla1[[#This Row],[establecimiento]],$P$2:$Q$257,2,0)</f>
        <v>1</v>
      </c>
      <c r="N163" s="35">
        <f>Tabla1[[#This Row],[I2_objetivo]]-Tabla1[[#This Row],[I2_realizado]]</f>
        <v>0</v>
      </c>
      <c r="P163" s="1" t="s">
        <v>323</v>
      </c>
      <c r="Q163" s="1">
        <v>1</v>
      </c>
      <c r="R163" s="1" t="str">
        <f>VLOOKUP(P163,Tabla1[[#Data],[#Totals],[establecimiento]],1,0)</f>
        <v>PUEBLO NUEVO</v>
      </c>
    </row>
    <row r="164" spans="1:18" x14ac:dyDescent="0.3">
      <c r="A164" s="34">
        <v>700227</v>
      </c>
      <c r="B164" s="35" t="s">
        <v>197</v>
      </c>
      <c r="C164" s="35" t="s">
        <v>281</v>
      </c>
      <c r="D164" s="35" t="s">
        <v>127</v>
      </c>
      <c r="E164" s="23" t="s">
        <v>129</v>
      </c>
      <c r="F164" s="36">
        <v>-17.600885180900001</v>
      </c>
      <c r="G164" s="36">
        <v>-61.990665174</v>
      </c>
      <c r="H164" s="37" t="s">
        <v>196</v>
      </c>
      <c r="I164" s="35" t="s">
        <v>188</v>
      </c>
      <c r="J164" s="35" t="s">
        <v>189</v>
      </c>
      <c r="K164" s="35" t="s">
        <v>190</v>
      </c>
      <c r="L164" s="35">
        <v>1</v>
      </c>
      <c r="M164" s="35">
        <f>VLOOKUP(Tabla1[[#This Row],[establecimiento]],$P$2:$Q$257,2,0)</f>
        <v>1</v>
      </c>
      <c r="N164" s="35">
        <f>Tabla1[[#This Row],[I2_objetivo]]-Tabla1[[#This Row],[I2_realizado]]</f>
        <v>0</v>
      </c>
      <c r="P164" s="1" t="s">
        <v>166</v>
      </c>
      <c r="Q164" s="1">
        <v>1</v>
      </c>
      <c r="R164" s="1" t="str">
        <f>VLOOKUP(P164,Tabla1[[#Data],[#Totals],[establecimiento]],1,0)</f>
        <v>PUENTE SAN PABLO</v>
      </c>
    </row>
    <row r="165" spans="1:18" x14ac:dyDescent="0.3">
      <c r="A165" s="34">
        <v>300058</v>
      </c>
      <c r="B165" s="35" t="s">
        <v>200</v>
      </c>
      <c r="C165" s="35" t="s">
        <v>215</v>
      </c>
      <c r="D165" s="35" t="s">
        <v>200</v>
      </c>
      <c r="E165" s="23" t="s">
        <v>54</v>
      </c>
      <c r="F165" s="36">
        <v>-17.452084453200001</v>
      </c>
      <c r="G165" s="36">
        <v>-66.201458325999994</v>
      </c>
      <c r="H165" s="37" t="s">
        <v>203</v>
      </c>
      <c r="I165" s="35" t="s">
        <v>188</v>
      </c>
      <c r="J165" s="35" t="s">
        <v>189</v>
      </c>
      <c r="K165" s="35" t="s">
        <v>204</v>
      </c>
      <c r="L165" s="35">
        <v>1</v>
      </c>
      <c r="M165" s="35">
        <f>VLOOKUP(Tabla1[[#This Row],[establecimiento]],$P$2:$Q$257,2,0)</f>
        <v>1</v>
      </c>
      <c r="N165" s="35">
        <f>Tabla1[[#This Row],[I2_objetivo]]-Tabla1[[#This Row],[I2_realizado]]</f>
        <v>0</v>
      </c>
      <c r="P165" s="1" t="s">
        <v>22</v>
      </c>
      <c r="Q165" s="1">
        <v>1</v>
      </c>
      <c r="R165" s="1" t="str">
        <f>VLOOKUP(P165,Tabla1[[#Data],[#Totals],[establecimiento]],1,0)</f>
        <v>PUERTO CAMACHO</v>
      </c>
    </row>
    <row r="166" spans="1:18" x14ac:dyDescent="0.3">
      <c r="A166" s="34">
        <v>700095</v>
      </c>
      <c r="B166" s="35" t="s">
        <v>197</v>
      </c>
      <c r="C166" s="35" t="s">
        <v>311</v>
      </c>
      <c r="D166" s="35" t="s">
        <v>310</v>
      </c>
      <c r="E166" s="23" t="s">
        <v>323</v>
      </c>
      <c r="F166" s="36">
        <v>-17.850739999999998</v>
      </c>
      <c r="G166" s="36">
        <v>-63.064225999999998</v>
      </c>
      <c r="H166" s="37"/>
      <c r="I166" s="35" t="s">
        <v>312</v>
      </c>
      <c r="J166" s="35" t="s">
        <v>189</v>
      </c>
      <c r="K166" s="35" t="s">
        <v>315</v>
      </c>
      <c r="L166" s="35">
        <v>1</v>
      </c>
      <c r="M166" s="35">
        <f>VLOOKUP(Tabla1[[#This Row],[establecimiento]],$P$2:$Q$257,2,0)</f>
        <v>1</v>
      </c>
      <c r="N166" s="35">
        <f>Tabla1[[#This Row],[I2_objetivo]]-Tabla1[[#This Row],[I2_realizado]]</f>
        <v>0</v>
      </c>
      <c r="P166" s="1" t="s">
        <v>120</v>
      </c>
      <c r="Q166" s="1">
        <v>1</v>
      </c>
      <c r="R166" s="1" t="str">
        <f>VLOOKUP(P166,Tabla1[[#Data],[#Totals],[establecimiento]],1,0)</f>
        <v>PUERTO PAILAS</v>
      </c>
    </row>
    <row r="167" spans="1:18" x14ac:dyDescent="0.3">
      <c r="A167" s="34">
        <v>800131</v>
      </c>
      <c r="B167" s="35" t="s">
        <v>249</v>
      </c>
      <c r="C167" s="35" t="s">
        <v>294</v>
      </c>
      <c r="D167" s="35" t="s">
        <v>293</v>
      </c>
      <c r="E167" s="23" t="s">
        <v>166</v>
      </c>
      <c r="F167" s="35">
        <v>-15.245275104099999</v>
      </c>
      <c r="G167" s="35">
        <v>-63.868726507399998</v>
      </c>
      <c r="H167" s="37" t="s">
        <v>196</v>
      </c>
      <c r="I167" s="35" t="s">
        <v>188</v>
      </c>
      <c r="J167" s="35" t="s">
        <v>189</v>
      </c>
      <c r="K167" s="35" t="s">
        <v>204</v>
      </c>
      <c r="L167" s="35">
        <v>1</v>
      </c>
      <c r="M167" s="35">
        <f>VLOOKUP(Tabla1[[#This Row],[establecimiento]],$P$2:$Q$257,2,0)</f>
        <v>1</v>
      </c>
      <c r="N167" s="35">
        <f>Tabla1[[#This Row],[I2_objetivo]]-Tabla1[[#This Row],[I2_realizado]]</f>
        <v>0</v>
      </c>
      <c r="P167" s="1" t="s">
        <v>41</v>
      </c>
      <c r="Q167" s="1">
        <v>1</v>
      </c>
      <c r="R167" s="1" t="str">
        <f>VLOOKUP(P167,Tabla1[[#Data],[#Totals],[establecimiento]],1,0)</f>
        <v>PUERTO RICO</v>
      </c>
    </row>
    <row r="168" spans="1:18" x14ac:dyDescent="0.3">
      <c r="A168" s="34">
        <v>200784</v>
      </c>
      <c r="B168" s="35" t="s">
        <v>193</v>
      </c>
      <c r="C168" s="35" t="s">
        <v>244</v>
      </c>
      <c r="D168" s="35" t="s">
        <v>243</v>
      </c>
      <c r="E168" s="23" t="s">
        <v>22</v>
      </c>
      <c r="F168" s="36">
        <v>-16.491310999700001</v>
      </c>
      <c r="G168" s="36">
        <v>-68.241539000299994</v>
      </c>
      <c r="H168" s="37" t="s">
        <v>196</v>
      </c>
      <c r="I168" s="35" t="s">
        <v>188</v>
      </c>
      <c r="J168" s="35" t="s">
        <v>189</v>
      </c>
      <c r="K168" s="35" t="s">
        <v>190</v>
      </c>
      <c r="L168" s="35">
        <v>1</v>
      </c>
      <c r="M168" s="35">
        <f>VLOOKUP(Tabla1[[#This Row],[establecimiento]],$P$2:$Q$257,2,0)</f>
        <v>1</v>
      </c>
      <c r="N168" s="35">
        <f>Tabla1[[#This Row],[I2_objetivo]]-Tabla1[[#This Row],[I2_realizado]]</f>
        <v>0</v>
      </c>
      <c r="P168" s="1" t="s">
        <v>168</v>
      </c>
      <c r="Q168" s="1">
        <v>1</v>
      </c>
      <c r="R168" s="1" t="str">
        <f>VLOOKUP(P168,Tabla1[[#Data],[#Totals],[establecimiento]],1,0)</f>
        <v>PUERTO SILES</v>
      </c>
    </row>
    <row r="169" spans="1:18" x14ac:dyDescent="0.3">
      <c r="A169" s="34">
        <v>700121</v>
      </c>
      <c r="B169" s="35" t="s">
        <v>197</v>
      </c>
      <c r="C169" s="35" t="s">
        <v>239</v>
      </c>
      <c r="D169" s="35" t="s">
        <v>238</v>
      </c>
      <c r="E169" s="23" t="s">
        <v>120</v>
      </c>
      <c r="F169" s="36">
        <v>-17.666994619699999</v>
      </c>
      <c r="G169" s="36">
        <v>-62.792146967299999</v>
      </c>
      <c r="H169" s="37" t="s">
        <v>196</v>
      </c>
      <c r="I169" s="35" t="s">
        <v>188</v>
      </c>
      <c r="J169" s="35" t="s">
        <v>189</v>
      </c>
      <c r="K169" s="35" t="s">
        <v>190</v>
      </c>
      <c r="L169" s="35">
        <v>1</v>
      </c>
      <c r="M169" s="35">
        <f>VLOOKUP(Tabla1[[#This Row],[establecimiento]],$P$2:$Q$257,2,0)</f>
        <v>1</v>
      </c>
      <c r="N169" s="35">
        <f>Tabla1[[#This Row],[I2_objetivo]]-Tabla1[[#This Row],[I2_realizado]]</f>
        <v>0</v>
      </c>
      <c r="P169" s="1" t="s">
        <v>398</v>
      </c>
      <c r="Q169" s="1">
        <v>1</v>
      </c>
      <c r="R169" s="1" t="str">
        <f>VLOOKUP(P169,Tabla1[[#Data],[#Totals],[establecimiento]],1,0)</f>
        <v>PUERTO VARADOR</v>
      </c>
    </row>
    <row r="170" spans="1:18" x14ac:dyDescent="0.3">
      <c r="A170" s="34">
        <v>200586</v>
      </c>
      <c r="B170" s="35" t="s">
        <v>193</v>
      </c>
      <c r="C170" s="35" t="s">
        <v>206</v>
      </c>
      <c r="D170" s="35" t="s">
        <v>39</v>
      </c>
      <c r="E170" s="23" t="s">
        <v>41</v>
      </c>
      <c r="F170" s="36">
        <v>-15.9004173804</v>
      </c>
      <c r="G170" s="36">
        <v>-67.262877399999994</v>
      </c>
      <c r="H170" s="37" t="s">
        <v>196</v>
      </c>
      <c r="I170" s="35" t="s">
        <v>188</v>
      </c>
      <c r="J170" s="35" t="s">
        <v>189</v>
      </c>
      <c r="K170" s="35" t="s">
        <v>190</v>
      </c>
      <c r="L170" s="35">
        <v>1</v>
      </c>
      <c r="M170" s="35">
        <f>VLOOKUP(Tabla1[[#This Row],[establecimiento]],$P$2:$Q$257,2,0)</f>
        <v>1</v>
      </c>
      <c r="N170" s="35">
        <f>Tabla1[[#This Row],[I2_objetivo]]-Tabla1[[#This Row],[I2_realizado]]</f>
        <v>0</v>
      </c>
      <c r="P170" s="1" t="s">
        <v>78</v>
      </c>
      <c r="Q170" s="1">
        <v>1</v>
      </c>
      <c r="R170" s="1" t="str">
        <f>VLOOKUP(P170,Tabla1[[#Data],[#Totals],[establecimiento]],1,0)</f>
        <v>PUMAS ANDINOS</v>
      </c>
    </row>
    <row r="171" spans="1:18" x14ac:dyDescent="0.3">
      <c r="A171" s="38">
        <v>800140</v>
      </c>
      <c r="B171" s="35" t="s">
        <v>249</v>
      </c>
      <c r="C171" s="35" t="s">
        <v>291</v>
      </c>
      <c r="D171" s="35" t="s">
        <v>168</v>
      </c>
      <c r="E171" s="23" t="s">
        <v>168</v>
      </c>
      <c r="F171" s="35">
        <v>-12.8030820067</v>
      </c>
      <c r="G171" s="35">
        <v>-65.002747171999999</v>
      </c>
      <c r="H171" s="37" t="s">
        <v>187</v>
      </c>
      <c r="I171" s="35" t="s">
        <v>188</v>
      </c>
      <c r="J171" s="35" t="s">
        <v>189</v>
      </c>
      <c r="K171" s="35" t="s">
        <v>204</v>
      </c>
      <c r="L171" s="35">
        <v>1</v>
      </c>
      <c r="M171" s="35">
        <f>VLOOKUP(Tabla1[[#This Row],[establecimiento]],$P$2:$Q$257,2,0)</f>
        <v>1</v>
      </c>
      <c r="N171" s="35">
        <f>Tabla1[[#This Row],[I2_objetivo]]-Tabla1[[#This Row],[I2_realizado]]</f>
        <v>0</v>
      </c>
      <c r="P171" s="1" t="s">
        <v>122</v>
      </c>
      <c r="Q171" s="1">
        <v>1</v>
      </c>
      <c r="R171" s="1" t="str">
        <f>VLOOKUP(P171,Tabla1[[#Data],[#Totals],[establecimiento]],1,0)</f>
        <v>R.P.M.G. OKINAWA</v>
      </c>
    </row>
    <row r="172" spans="1:18" x14ac:dyDescent="0.3">
      <c r="A172" s="34"/>
      <c r="B172" s="35" t="s">
        <v>249</v>
      </c>
      <c r="C172" s="35" t="s">
        <v>294</v>
      </c>
      <c r="D172" s="35" t="s">
        <v>352</v>
      </c>
      <c r="E172" s="23" t="s">
        <v>398</v>
      </c>
      <c r="F172" s="36">
        <v>-14.7593386418405</v>
      </c>
      <c r="G172" s="36">
        <v>-64.649515540950702</v>
      </c>
      <c r="H172" s="37" t="s">
        <v>187</v>
      </c>
      <c r="I172" s="35" t="s">
        <v>188</v>
      </c>
      <c r="J172" s="35" t="s">
        <v>189</v>
      </c>
      <c r="K172" s="35" t="s">
        <v>204</v>
      </c>
      <c r="L172" s="36">
        <v>1</v>
      </c>
      <c r="M172" s="35">
        <f>VLOOKUP(Tabla1[[#This Row],[establecimiento]],$P$2:$Q$257,2,0)</f>
        <v>1</v>
      </c>
      <c r="N172" s="35">
        <f>Tabla1[[#This Row],[I2_objetivo]]-Tabla1[[#This Row],[I2_realizado]]</f>
        <v>0</v>
      </c>
      <c r="P172" s="1" t="s">
        <v>70</v>
      </c>
      <c r="Q172" s="1">
        <v>1</v>
      </c>
      <c r="R172" s="1" t="str">
        <f>VLOOKUP(P172,Tabla1[[#Data],[#Totals],[establecimiento]],1,0)</f>
        <v>RAFAEL PABON</v>
      </c>
    </row>
    <row r="173" spans="1:18" x14ac:dyDescent="0.3">
      <c r="A173" s="34">
        <v>400226</v>
      </c>
      <c r="B173" s="35" t="s">
        <v>184</v>
      </c>
      <c r="C173" s="35" t="s">
        <v>274</v>
      </c>
      <c r="D173" s="35" t="s">
        <v>184</v>
      </c>
      <c r="E173" s="23" t="s">
        <v>78</v>
      </c>
      <c r="F173" s="36">
        <v>-17.9940148795</v>
      </c>
      <c r="G173" s="36">
        <v>-67.067280061999995</v>
      </c>
      <c r="H173" s="37" t="s">
        <v>261</v>
      </c>
      <c r="I173" s="35" t="s">
        <v>188</v>
      </c>
      <c r="J173" s="35" t="s">
        <v>189</v>
      </c>
      <c r="K173" s="35" t="s">
        <v>190</v>
      </c>
      <c r="L173" s="35">
        <v>1</v>
      </c>
      <c r="M173" s="35">
        <f>VLOOKUP(Tabla1[[#This Row],[establecimiento]],$P$2:$Q$257,2,0)</f>
        <v>1</v>
      </c>
      <c r="N173" s="35">
        <f>Tabla1[[#This Row],[I2_objetivo]]-Tabla1[[#This Row],[I2_realizado]]</f>
        <v>0</v>
      </c>
      <c r="P173" s="1" t="s">
        <v>130</v>
      </c>
      <c r="Q173" s="1">
        <v>1</v>
      </c>
      <c r="R173" s="1" t="str">
        <f>VLOOKUP(P173,Tabla1[[#Data],[#Totals],[establecimiento]],1,0)</f>
        <v>ROSAL CENTRO</v>
      </c>
    </row>
    <row r="174" spans="1:18" x14ac:dyDescent="0.3">
      <c r="A174" s="34">
        <v>700160</v>
      </c>
      <c r="B174" s="35" t="s">
        <v>197</v>
      </c>
      <c r="C174" s="35" t="s">
        <v>273</v>
      </c>
      <c r="D174" s="35" t="s">
        <v>272</v>
      </c>
      <c r="E174" s="23" t="s">
        <v>122</v>
      </c>
      <c r="F174" s="36">
        <v>-17.221979805499998</v>
      </c>
      <c r="G174" s="36">
        <v>-62.896714648100001</v>
      </c>
      <c r="H174" s="37" t="s">
        <v>187</v>
      </c>
      <c r="I174" s="35" t="s">
        <v>188</v>
      </c>
      <c r="J174" s="35" t="s">
        <v>189</v>
      </c>
      <c r="K174" s="35" t="s">
        <v>190</v>
      </c>
      <c r="L174" s="35">
        <v>1</v>
      </c>
      <c r="M174" s="35">
        <f>VLOOKUP(Tabla1[[#This Row],[establecimiento]],$P$2:$Q$257,2,0)</f>
        <v>1</v>
      </c>
      <c r="N174" s="35">
        <f>Tabla1[[#This Row],[I2_objetivo]]-Tabla1[[#This Row],[I2_realizado]]</f>
        <v>0</v>
      </c>
      <c r="P174" s="1" t="s">
        <v>77</v>
      </c>
      <c r="Q174" s="1">
        <v>1</v>
      </c>
      <c r="R174" s="1" t="str">
        <f>VLOOKUP(P174,Tabla1[[#Data],[#Totals],[establecimiento]],1,0)</f>
        <v>RUMY CAMPANA</v>
      </c>
    </row>
    <row r="175" spans="1:18" x14ac:dyDescent="0.3">
      <c r="A175" s="34">
        <v>400010</v>
      </c>
      <c r="B175" s="35" t="s">
        <v>184</v>
      </c>
      <c r="C175" s="35" t="s">
        <v>274</v>
      </c>
      <c r="D175" s="35" t="s">
        <v>184</v>
      </c>
      <c r="E175" s="23" t="s">
        <v>70</v>
      </c>
      <c r="F175" s="36">
        <v>-17.981636521799999</v>
      </c>
      <c r="G175" s="36">
        <v>-67.1049441073</v>
      </c>
      <c r="H175" s="37" t="s">
        <v>219</v>
      </c>
      <c r="I175" s="35" t="s">
        <v>188</v>
      </c>
      <c r="J175" s="35" t="s">
        <v>189</v>
      </c>
      <c r="K175" s="35" t="s">
        <v>190</v>
      </c>
      <c r="L175" s="35">
        <v>1</v>
      </c>
      <c r="M175" s="35">
        <f>VLOOKUP(Tabla1[[#This Row],[establecimiento]],$P$2:$Q$257,2,0)</f>
        <v>1</v>
      </c>
      <c r="N175" s="35">
        <f>Tabla1[[#This Row],[I2_objetivo]]-Tabla1[[#This Row],[I2_realizado]]</f>
        <v>0</v>
      </c>
      <c r="P175" s="1" t="s">
        <v>318</v>
      </c>
      <c r="Q175" s="1">
        <v>1</v>
      </c>
      <c r="R175" s="1" t="str">
        <f>VLOOKUP(P175,Tabla1[[#Data],[#Totals],[establecimiento]],1,0)</f>
        <v>SAN AGUSTIN</v>
      </c>
    </row>
    <row r="176" spans="1:18" x14ac:dyDescent="0.3">
      <c r="A176" s="34">
        <v>700228</v>
      </c>
      <c r="B176" s="35" t="s">
        <v>197</v>
      </c>
      <c r="C176" s="35" t="s">
        <v>281</v>
      </c>
      <c r="D176" s="35" t="s">
        <v>127</v>
      </c>
      <c r="E176" s="23" t="s">
        <v>130</v>
      </c>
      <c r="F176" s="36">
        <v>-17.9341890452</v>
      </c>
      <c r="G176" s="36">
        <v>-62.680236512699999</v>
      </c>
      <c r="H176" s="37" t="s">
        <v>196</v>
      </c>
      <c r="I176" s="35" t="s">
        <v>188</v>
      </c>
      <c r="J176" s="35" t="s">
        <v>189</v>
      </c>
      <c r="K176" s="35" t="s">
        <v>190</v>
      </c>
      <c r="L176" s="35">
        <v>1</v>
      </c>
      <c r="M176" s="35">
        <f>VLOOKUP(Tabla1[[#This Row],[establecimiento]],$P$2:$Q$257,2,0)</f>
        <v>1</v>
      </c>
      <c r="N176" s="35">
        <f>Tabla1[[#This Row],[I2_objetivo]]-Tabla1[[#This Row],[I2_realizado]]</f>
        <v>0</v>
      </c>
      <c r="P176" s="1" t="s">
        <v>99</v>
      </c>
      <c r="Q176" s="1">
        <v>1</v>
      </c>
      <c r="R176" s="1" t="str">
        <f>VLOOKUP(P176,Tabla1[[#Data],[#Totals],[establecimiento]],1,0)</f>
        <v>SAN BENITO</v>
      </c>
    </row>
    <row r="177" spans="1:18" x14ac:dyDescent="0.3">
      <c r="A177" s="34">
        <v>400224</v>
      </c>
      <c r="B177" s="35" t="s">
        <v>184</v>
      </c>
      <c r="C177" s="35" t="s">
        <v>274</v>
      </c>
      <c r="D177" s="35" t="s">
        <v>184</v>
      </c>
      <c r="E177" s="23" t="s">
        <v>77</v>
      </c>
      <c r="F177" s="36">
        <v>-17.950588635999999</v>
      </c>
      <c r="G177" s="36">
        <v>-67.125207576799994</v>
      </c>
      <c r="H177" s="37" t="s">
        <v>196</v>
      </c>
      <c r="I177" s="35" t="s">
        <v>188</v>
      </c>
      <c r="J177" s="35" t="s">
        <v>189</v>
      </c>
      <c r="K177" s="35" t="s">
        <v>190</v>
      </c>
      <c r="L177" s="35">
        <v>1</v>
      </c>
      <c r="M177" s="35">
        <f>VLOOKUP(Tabla1[[#This Row],[establecimiento]],$P$2:$Q$257,2,0)</f>
        <v>1</v>
      </c>
      <c r="N177" s="35">
        <f>Tabla1[[#This Row],[I2_objetivo]]-Tabla1[[#This Row],[I2_realizado]]</f>
        <v>0</v>
      </c>
      <c r="P177" s="1" t="s">
        <v>93</v>
      </c>
      <c r="Q177" s="1">
        <v>1</v>
      </c>
      <c r="R177" s="1" t="str">
        <f>VLOOKUP(P177,Tabla1[[#Data],[#Totals],[establecimiento]],1,0)</f>
        <v>SAN CRISTOBAL</v>
      </c>
    </row>
    <row r="178" spans="1:18" x14ac:dyDescent="0.3">
      <c r="A178" s="34">
        <v>700064</v>
      </c>
      <c r="B178" s="35" t="s">
        <v>197</v>
      </c>
      <c r="C178" s="35" t="s">
        <v>311</v>
      </c>
      <c r="D178" s="35" t="s">
        <v>310</v>
      </c>
      <c r="E178" s="23" t="s">
        <v>318</v>
      </c>
      <c r="F178" s="36">
        <v>-17.840074999999999</v>
      </c>
      <c r="G178" s="36">
        <v>-63.120016</v>
      </c>
      <c r="H178" s="37"/>
      <c r="I178" s="35" t="s">
        <v>312</v>
      </c>
      <c r="J178" s="35" t="s">
        <v>189</v>
      </c>
      <c r="K178" s="35" t="s">
        <v>315</v>
      </c>
      <c r="L178" s="35">
        <v>1</v>
      </c>
      <c r="M178" s="35">
        <f>VLOOKUP(Tabla1[[#This Row],[establecimiento]],$P$2:$Q$257,2,0)</f>
        <v>1</v>
      </c>
      <c r="N178" s="35">
        <f>Tabla1[[#This Row],[I2_objetivo]]-Tabla1[[#This Row],[I2_realizado]]</f>
        <v>0</v>
      </c>
      <c r="P178" s="1" t="s">
        <v>149</v>
      </c>
      <c r="Q178" s="1">
        <v>1</v>
      </c>
      <c r="R178" s="1" t="str">
        <f>VLOOKUP(P178,Tabla1[[#Data],[#Totals],[establecimiento]],1,0)</f>
        <v>SAN GABRIEL</v>
      </c>
    </row>
    <row r="179" spans="1:18" x14ac:dyDescent="0.3">
      <c r="A179" s="34">
        <v>500033</v>
      </c>
      <c r="B179" s="35" t="s">
        <v>95</v>
      </c>
      <c r="C179" s="35" t="s">
        <v>286</v>
      </c>
      <c r="D179" s="35" t="s">
        <v>95</v>
      </c>
      <c r="E179" s="23" t="s">
        <v>99</v>
      </c>
      <c r="F179" s="36">
        <v>-19.5939571983</v>
      </c>
      <c r="G179" s="36">
        <v>-65.757815542800003</v>
      </c>
      <c r="H179" s="37" t="s">
        <v>196</v>
      </c>
      <c r="I179" s="35" t="s">
        <v>188</v>
      </c>
      <c r="J179" s="35" t="s">
        <v>189</v>
      </c>
      <c r="K179" s="35" t="s">
        <v>190</v>
      </c>
      <c r="L179" s="35">
        <v>1</v>
      </c>
      <c r="M179" s="35">
        <f>VLOOKUP(Tabla1[[#This Row],[establecimiento]],$P$2:$Q$257,2,0)</f>
        <v>1</v>
      </c>
      <c r="N179" s="35">
        <f>Tabla1[[#This Row],[I2_objetivo]]-Tabla1[[#This Row],[I2_realizado]]</f>
        <v>0</v>
      </c>
      <c r="P179" s="13" t="s">
        <v>94</v>
      </c>
      <c r="Q179" s="1">
        <v>1</v>
      </c>
      <c r="R179" s="1" t="str">
        <f>VLOOKUP(P179,Tabla1[[#Data],[#Totals],[establecimiento]],1,0)</f>
        <v>SAN GERARDO</v>
      </c>
    </row>
    <row r="180" spans="1:18" x14ac:dyDescent="0.3">
      <c r="A180" s="34">
        <v>500016</v>
      </c>
      <c r="B180" s="35" t="s">
        <v>95</v>
      </c>
      <c r="C180" s="35" t="s">
        <v>286</v>
      </c>
      <c r="D180" s="35" t="s">
        <v>95</v>
      </c>
      <c r="E180" s="23" t="s">
        <v>93</v>
      </c>
      <c r="F180" s="36">
        <v>-19.5931019997</v>
      </c>
      <c r="G180" s="36">
        <v>-65.743972999799993</v>
      </c>
      <c r="H180" s="37" t="s">
        <v>196</v>
      </c>
      <c r="I180" s="35" t="s">
        <v>188</v>
      </c>
      <c r="J180" s="35" t="s">
        <v>189</v>
      </c>
      <c r="K180" s="35" t="s">
        <v>190</v>
      </c>
      <c r="L180" s="35">
        <v>1</v>
      </c>
      <c r="M180" s="35">
        <f>VLOOKUP(Tabla1[[#This Row],[establecimiento]],$P$2:$Q$257,2,0)</f>
        <v>1</v>
      </c>
      <c r="N180" s="35">
        <f>Tabla1[[#This Row],[I2_objetivo]]-Tabla1[[#This Row],[I2_realizado]]</f>
        <v>0</v>
      </c>
      <c r="P180" s="1" t="s">
        <v>151</v>
      </c>
      <c r="Q180" s="1">
        <v>1</v>
      </c>
      <c r="R180" s="1" t="str">
        <f>VLOOKUP(P180,Tabla1[[#Data],[#Totals],[establecimiento]],1,0)</f>
        <v>SAN ISIDRO</v>
      </c>
    </row>
    <row r="181" spans="1:18" x14ac:dyDescent="0.3">
      <c r="A181" s="38">
        <v>800063</v>
      </c>
      <c r="B181" s="35" t="s">
        <v>249</v>
      </c>
      <c r="C181" s="35" t="s">
        <v>254</v>
      </c>
      <c r="D181" s="35" t="s">
        <v>253</v>
      </c>
      <c r="E181" s="23" t="s">
        <v>149</v>
      </c>
      <c r="F181" s="35">
        <v>-10.8092577173</v>
      </c>
      <c r="G181" s="35">
        <v>-65.349471418700006</v>
      </c>
      <c r="H181" s="37" t="s">
        <v>196</v>
      </c>
      <c r="I181" s="35" t="s">
        <v>188</v>
      </c>
      <c r="J181" s="35" t="s">
        <v>189</v>
      </c>
      <c r="K181" s="35" t="s">
        <v>204</v>
      </c>
      <c r="L181" s="35">
        <v>1</v>
      </c>
      <c r="M181" s="35">
        <f>VLOOKUP(Tabla1[[#This Row],[establecimiento]],$P$2:$Q$257,2,0)</f>
        <v>1</v>
      </c>
      <c r="N181" s="35">
        <f>Tabla1[[#This Row],[I2_objetivo]]-Tabla1[[#This Row],[I2_realizado]]</f>
        <v>0</v>
      </c>
      <c r="P181" s="1" t="s">
        <v>117</v>
      </c>
      <c r="Q181" s="1">
        <v>1</v>
      </c>
      <c r="R181" s="1" t="str">
        <f>VLOOKUP(P181,Tabla1[[#Data],[#Totals],[establecimiento]],1,0)</f>
        <v>SAN JERONIMO</v>
      </c>
    </row>
    <row r="182" spans="1:18" x14ac:dyDescent="0.3">
      <c r="A182" s="34">
        <v>500017</v>
      </c>
      <c r="B182" s="35" t="s">
        <v>95</v>
      </c>
      <c r="C182" s="35" t="s">
        <v>286</v>
      </c>
      <c r="D182" s="35" t="s">
        <v>95</v>
      </c>
      <c r="E182" s="23" t="s">
        <v>94</v>
      </c>
      <c r="F182" s="36">
        <v>-19.5819770001</v>
      </c>
      <c r="G182" s="36">
        <v>-65.744786000399998</v>
      </c>
      <c r="H182" s="37" t="s">
        <v>196</v>
      </c>
      <c r="I182" s="35" t="s">
        <v>188</v>
      </c>
      <c r="J182" s="35" t="s">
        <v>189</v>
      </c>
      <c r="K182" s="35" t="s">
        <v>190</v>
      </c>
      <c r="L182" s="35">
        <v>1</v>
      </c>
      <c r="M182" s="35">
        <f>VLOOKUP(Tabla1[[#This Row],[establecimiento]],$P$2:$Q$257,2,0)</f>
        <v>1</v>
      </c>
      <c r="N182" s="35">
        <f>Tabla1[[#This Row],[I2_objetivo]]-Tabla1[[#This Row],[I2_realizado]]</f>
        <v>0</v>
      </c>
      <c r="P182" s="1" t="s">
        <v>150</v>
      </c>
      <c r="Q182" s="1">
        <v>1</v>
      </c>
      <c r="R182" s="1" t="str">
        <f>VLOOKUP(P182,Tabla1[[#Data],[#Totals],[establecimiento]],1,0)</f>
        <v>SAN JOAQUIN</v>
      </c>
    </row>
    <row r="183" spans="1:18" x14ac:dyDescent="0.3">
      <c r="A183" s="38">
        <v>800065</v>
      </c>
      <c r="B183" s="35" t="s">
        <v>249</v>
      </c>
      <c r="C183" s="35" t="s">
        <v>254</v>
      </c>
      <c r="D183" s="35" t="s">
        <v>253</v>
      </c>
      <c r="E183" s="23" t="s">
        <v>151</v>
      </c>
      <c r="F183" s="35">
        <v>-10.831497649299999</v>
      </c>
      <c r="G183" s="35">
        <v>-65.375914740599995</v>
      </c>
      <c r="H183" s="37" t="s">
        <v>196</v>
      </c>
      <c r="I183" s="35" t="s">
        <v>188</v>
      </c>
      <c r="J183" s="35" t="s">
        <v>189</v>
      </c>
      <c r="K183" s="35" t="s">
        <v>204</v>
      </c>
      <c r="L183" s="35">
        <v>1</v>
      </c>
      <c r="M183" s="35">
        <f>VLOOKUP(Tabla1[[#This Row],[establecimiento]],$P$2:$Q$257,2,0)</f>
        <v>1</v>
      </c>
      <c r="N183" s="35">
        <f>Tabla1[[#This Row],[I2_objetivo]]-Tabla1[[#This Row],[I2_realizado]]</f>
        <v>0</v>
      </c>
      <c r="P183" s="1" t="s">
        <v>107</v>
      </c>
      <c r="Q183" s="1">
        <v>1</v>
      </c>
      <c r="R183" s="1" t="str">
        <f>VLOOKUP(P183,Tabla1[[#Data],[#Totals],[establecimiento]],1,0)</f>
        <v>SAN JORGE</v>
      </c>
    </row>
    <row r="184" spans="1:18" x14ac:dyDescent="0.3">
      <c r="A184" s="34">
        <v>600232</v>
      </c>
      <c r="B184" s="35" t="s">
        <v>344</v>
      </c>
      <c r="C184" s="35" t="s">
        <v>359</v>
      </c>
      <c r="D184" s="35" t="s">
        <v>359</v>
      </c>
      <c r="E184" s="23" t="s">
        <v>117</v>
      </c>
      <c r="F184" s="36">
        <v>-21.999753474199998</v>
      </c>
      <c r="G184" s="36">
        <v>-63.685777891199997</v>
      </c>
      <c r="H184" s="37" t="s">
        <v>196</v>
      </c>
      <c r="I184" s="35" t="s">
        <v>188</v>
      </c>
      <c r="J184" s="35" t="s">
        <v>189</v>
      </c>
      <c r="K184" s="35" t="s">
        <v>204</v>
      </c>
      <c r="L184" s="35">
        <v>1</v>
      </c>
      <c r="M184" s="35">
        <f>VLOOKUP(Tabla1[[#This Row],[establecimiento]],$P$2:$Q$257,2,0)</f>
        <v>1</v>
      </c>
      <c r="N184" s="35">
        <f>Tabla1[[#This Row],[I2_objetivo]]-Tabla1[[#This Row],[I2_realizado]]</f>
        <v>0</v>
      </c>
      <c r="P184" s="1" t="s">
        <v>138</v>
      </c>
      <c r="Q184" s="1">
        <v>1</v>
      </c>
      <c r="R184" s="1" t="str">
        <f>VLOOKUP(P184,Tabla1[[#Data],[#Totals],[establecimiento]],1,0)</f>
        <v>SAN JOSE</v>
      </c>
    </row>
    <row r="185" spans="1:18" x14ac:dyDescent="0.3">
      <c r="A185" s="38">
        <v>800064</v>
      </c>
      <c r="B185" s="35" t="s">
        <v>249</v>
      </c>
      <c r="C185" s="35" t="s">
        <v>254</v>
      </c>
      <c r="D185" s="35" t="s">
        <v>253</v>
      </c>
      <c r="E185" s="23" t="s">
        <v>150</v>
      </c>
      <c r="F185" s="35">
        <v>-10.8368149997</v>
      </c>
      <c r="G185" s="35">
        <v>-65.356998999599995</v>
      </c>
      <c r="H185" s="37" t="s">
        <v>196</v>
      </c>
      <c r="I185" s="35" t="s">
        <v>188</v>
      </c>
      <c r="J185" s="35" t="s">
        <v>189</v>
      </c>
      <c r="K185" s="35" t="s">
        <v>204</v>
      </c>
      <c r="L185" s="35">
        <v>1</v>
      </c>
      <c r="M185" s="35">
        <f>VLOOKUP(Tabla1[[#This Row],[establecimiento]],$P$2:$Q$257,2,0)</f>
        <v>1</v>
      </c>
      <c r="N185" s="35">
        <f>Tabla1[[#This Row],[I2_objetivo]]-Tabla1[[#This Row],[I2_realizado]]</f>
        <v>0</v>
      </c>
      <c r="P185" s="1" t="s">
        <v>14</v>
      </c>
      <c r="Q185" s="1">
        <v>1</v>
      </c>
      <c r="R185" s="1" t="str">
        <f>VLOOKUP(P185,Tabla1[[#Data],[#Totals],[establecimiento]],1,0)</f>
        <v>SAN JOSE DE YUNGUYO</v>
      </c>
    </row>
    <row r="186" spans="1:18" x14ac:dyDescent="0.3">
      <c r="A186" s="34">
        <v>600018</v>
      </c>
      <c r="B186" s="35" t="s">
        <v>344</v>
      </c>
      <c r="C186" s="35" t="s">
        <v>344</v>
      </c>
      <c r="D186" s="35" t="s">
        <v>344</v>
      </c>
      <c r="E186" s="23" t="s">
        <v>107</v>
      </c>
      <c r="F186" s="36">
        <v>-21.552563905100001</v>
      </c>
      <c r="G186" s="36">
        <v>-64.696836553899999</v>
      </c>
      <c r="H186" s="37" t="s">
        <v>196</v>
      </c>
      <c r="I186" s="35" t="s">
        <v>188</v>
      </c>
      <c r="J186" s="35" t="s">
        <v>189</v>
      </c>
      <c r="K186" s="35" t="s">
        <v>204</v>
      </c>
      <c r="L186" s="35">
        <v>1</v>
      </c>
      <c r="M186" s="35">
        <f>VLOOKUP(Tabla1[[#This Row],[establecimiento]],$P$2:$Q$257,2,0)</f>
        <v>1</v>
      </c>
      <c r="N186" s="35">
        <f>Tabla1[[#This Row],[I2_objetivo]]-Tabla1[[#This Row],[I2_realizado]]</f>
        <v>0</v>
      </c>
      <c r="P186" s="1" t="s">
        <v>382</v>
      </c>
      <c r="Q186" s="1">
        <v>1</v>
      </c>
      <c r="R186" s="1" t="str">
        <f>VLOOKUP(P186,Tabla1[[#Data],[#Totals],[establecimiento]],1,0)</f>
        <v>SAN JUAN DE DIOS</v>
      </c>
    </row>
    <row r="187" spans="1:18" x14ac:dyDescent="0.3">
      <c r="A187" s="34">
        <v>800007</v>
      </c>
      <c r="B187" s="35" t="s">
        <v>249</v>
      </c>
      <c r="C187" s="35" t="s">
        <v>294</v>
      </c>
      <c r="D187" s="35" t="s">
        <v>352</v>
      </c>
      <c r="E187" s="23" t="s">
        <v>138</v>
      </c>
      <c r="F187" s="35">
        <v>-14.8267223797</v>
      </c>
      <c r="G187" s="35">
        <v>-64.905930793899998</v>
      </c>
      <c r="H187" s="37" t="s">
        <v>196</v>
      </c>
      <c r="I187" s="35" t="s">
        <v>188</v>
      </c>
      <c r="J187" s="35" t="s">
        <v>189</v>
      </c>
      <c r="K187" s="35" t="s">
        <v>204</v>
      </c>
      <c r="L187" s="35">
        <v>1</v>
      </c>
      <c r="M187" s="35">
        <f>VLOOKUP(Tabla1[[#This Row],[establecimiento]],$P$2:$Q$257,2,0)</f>
        <v>1</v>
      </c>
      <c r="N187" s="35">
        <f>Tabla1[[#This Row],[I2_objetivo]]-Tabla1[[#This Row],[I2_realizado]]</f>
        <v>0</v>
      </c>
      <c r="P187" s="1" t="s">
        <v>67</v>
      </c>
      <c r="Q187" s="1">
        <v>1</v>
      </c>
      <c r="R187" s="1" t="str">
        <f>VLOOKUP(P187,Tabla1[[#Data],[#Totals],[establecimiento]],1,0)</f>
        <v>SAN JUAN DE DIOS CHIMORE</v>
      </c>
    </row>
    <row r="188" spans="1:18" x14ac:dyDescent="0.3">
      <c r="A188" s="34">
        <v>200138</v>
      </c>
      <c r="B188" s="35" t="s">
        <v>193</v>
      </c>
      <c r="C188" s="35" t="s">
        <v>244</v>
      </c>
      <c r="D188" s="35" t="s">
        <v>243</v>
      </c>
      <c r="E188" s="23" t="s">
        <v>14</v>
      </c>
      <c r="F188" s="36">
        <v>-16.499542999799999</v>
      </c>
      <c r="G188" s="36">
        <v>-68.219738999599997</v>
      </c>
      <c r="H188" s="37" t="s">
        <v>196</v>
      </c>
      <c r="I188" s="35" t="s">
        <v>188</v>
      </c>
      <c r="J188" s="35" t="s">
        <v>189</v>
      </c>
      <c r="K188" s="35" t="s">
        <v>190</v>
      </c>
      <c r="L188" s="35">
        <v>1</v>
      </c>
      <c r="M188" s="35">
        <f>VLOOKUP(Tabla1[[#This Row],[establecimiento]],$P$2:$Q$257,2,0)</f>
        <v>1</v>
      </c>
      <c r="N188" s="35">
        <f>Tabla1[[#This Row],[I2_objetivo]]-Tabla1[[#This Row],[I2_realizado]]</f>
        <v>0</v>
      </c>
      <c r="P188" s="1" t="s">
        <v>373</v>
      </c>
      <c r="Q188" s="1">
        <v>1</v>
      </c>
      <c r="R188" s="1" t="str">
        <f>VLOOKUP(P188,Tabla1[[#Data],[#Totals],[establecimiento]],1,0)</f>
        <v>SAN JUAN DE DIOS UYUNI</v>
      </c>
    </row>
    <row r="189" spans="1:18" x14ac:dyDescent="0.3">
      <c r="A189" s="49" t="s">
        <v>381</v>
      </c>
      <c r="B189" s="35" t="s">
        <v>249</v>
      </c>
      <c r="C189" s="50" t="s">
        <v>292</v>
      </c>
      <c r="D189" s="50" t="s">
        <v>380</v>
      </c>
      <c r="E189" s="23" t="s">
        <v>382</v>
      </c>
      <c r="F189" s="36">
        <v>-14.2933660350051</v>
      </c>
      <c r="G189" s="36">
        <v>-67.337056458038603</v>
      </c>
      <c r="H189" s="50" t="s">
        <v>203</v>
      </c>
      <c r="I189" s="51" t="s">
        <v>188</v>
      </c>
      <c r="J189" s="52" t="s">
        <v>189</v>
      </c>
      <c r="K189" s="51" t="s">
        <v>204</v>
      </c>
      <c r="L189" s="35">
        <v>1</v>
      </c>
      <c r="M189" s="35">
        <f>VLOOKUP(Tabla1[[#This Row],[establecimiento]],$P$2:$Q$257,2,0)</f>
        <v>1</v>
      </c>
      <c r="N189" s="35">
        <f>Tabla1[[#This Row],[I2_objetivo]]-Tabla1[[#This Row],[I2_realizado]]</f>
        <v>0</v>
      </c>
      <c r="P189" s="1" t="s">
        <v>106</v>
      </c>
      <c r="Q189" s="1">
        <v>1</v>
      </c>
      <c r="R189" s="1" t="str">
        <f>VLOOKUP(P189,Tabla1[[#Data],[#Totals],[establecimiento]],1,0)</f>
        <v>SAN LUIS</v>
      </c>
    </row>
    <row r="190" spans="1:18" x14ac:dyDescent="0.3">
      <c r="A190" s="34">
        <v>300334</v>
      </c>
      <c r="B190" s="35" t="s">
        <v>200</v>
      </c>
      <c r="C190" s="35" t="s">
        <v>202</v>
      </c>
      <c r="D190" s="35" t="s">
        <v>201</v>
      </c>
      <c r="E190" s="23" t="s">
        <v>67</v>
      </c>
      <c r="F190" s="36">
        <v>-16.9933397406</v>
      </c>
      <c r="G190" s="36">
        <v>-65.148734711499998</v>
      </c>
      <c r="H190" s="37" t="s">
        <v>203</v>
      </c>
      <c r="I190" s="35" t="s">
        <v>188</v>
      </c>
      <c r="J190" s="35" t="s">
        <v>189</v>
      </c>
      <c r="K190" s="35" t="s">
        <v>204</v>
      </c>
      <c r="L190" s="35">
        <v>1</v>
      </c>
      <c r="M190" s="35">
        <f>VLOOKUP(Tabla1[[#This Row],[establecimiento]],$P$2:$Q$257,2,0)</f>
        <v>1</v>
      </c>
      <c r="N190" s="35">
        <f>Tabla1[[#This Row],[I2_objetivo]]-Tabla1[[#This Row],[I2_realizado]]</f>
        <v>0</v>
      </c>
      <c r="P190" s="1" t="s">
        <v>163</v>
      </c>
      <c r="Q190" s="1">
        <v>1</v>
      </c>
      <c r="R190" s="1" t="str">
        <f>VLOOKUP(P190,Tabla1[[#Data],[#Totals],[establecimiento]],1,0)</f>
        <v>SAN LUIS SANTA ROSA</v>
      </c>
    </row>
    <row r="191" spans="1:18" x14ac:dyDescent="0.3">
      <c r="A191" s="38" t="s">
        <v>372</v>
      </c>
      <c r="B191" s="35" t="s">
        <v>95</v>
      </c>
      <c r="C191" s="35" t="s">
        <v>270</v>
      </c>
      <c r="D191" s="35" t="s">
        <v>270</v>
      </c>
      <c r="E191" s="23" t="s">
        <v>373</v>
      </c>
      <c r="F191" s="36">
        <v>-20.470061300662699</v>
      </c>
      <c r="G191" s="36">
        <v>-66.8309551477696</v>
      </c>
      <c r="H191" s="37" t="s">
        <v>196</v>
      </c>
      <c r="I191" s="35" t="s">
        <v>188</v>
      </c>
      <c r="J191" s="35" t="s">
        <v>188</v>
      </c>
      <c r="K191" s="35" t="s">
        <v>204</v>
      </c>
      <c r="L191" s="35">
        <v>1</v>
      </c>
      <c r="M191" s="35">
        <f>VLOOKUP(Tabla1[[#This Row],[establecimiento]],$P$2:$Q$257,2,0)</f>
        <v>1</v>
      </c>
      <c r="N191" s="35">
        <f>Tabla1[[#This Row],[I2_objetivo]]-Tabla1[[#This Row],[I2_realizado]]</f>
        <v>0</v>
      </c>
      <c r="P191" s="1" t="s">
        <v>327</v>
      </c>
      <c r="Q191" s="1">
        <v>1</v>
      </c>
      <c r="R191" s="1" t="str">
        <f>VLOOKUP(P191,Tabla1[[#Data],[#Totals],[establecimiento]],1,0)</f>
        <v>SAN LUISITO</v>
      </c>
    </row>
    <row r="192" spans="1:18" x14ac:dyDescent="0.3">
      <c r="A192" s="34">
        <v>600017</v>
      </c>
      <c r="B192" s="35" t="s">
        <v>344</v>
      </c>
      <c r="C192" s="35" t="s">
        <v>344</v>
      </c>
      <c r="D192" s="35" t="s">
        <v>344</v>
      </c>
      <c r="E192" s="23" t="s">
        <v>106</v>
      </c>
      <c r="F192" s="36">
        <v>-21.5691150002</v>
      </c>
      <c r="G192" s="36">
        <v>-64.699286000399994</v>
      </c>
      <c r="H192" s="37" t="s">
        <v>196</v>
      </c>
      <c r="I192" s="35" t="s">
        <v>188</v>
      </c>
      <c r="J192" s="35" t="s">
        <v>189</v>
      </c>
      <c r="K192" s="35" t="s">
        <v>204</v>
      </c>
      <c r="L192" s="35">
        <v>1</v>
      </c>
      <c r="M192" s="35">
        <f>VLOOKUP(Tabla1[[#This Row],[establecimiento]],$P$2:$Q$257,2,0)</f>
        <v>1</v>
      </c>
      <c r="N192" s="35">
        <f>Tabla1[[#This Row],[I2_objetivo]]-Tabla1[[#This Row],[I2_realizado]]</f>
        <v>0</v>
      </c>
      <c r="P192" s="1" t="s">
        <v>316</v>
      </c>
      <c r="Q192" s="1">
        <v>1</v>
      </c>
      <c r="R192" s="1" t="str">
        <f>VLOOKUP(P192,Tabla1[[#Data],[#Totals],[establecimiento]],1,0)</f>
        <v>SAN PANTALEON</v>
      </c>
    </row>
    <row r="193" spans="1:90" x14ac:dyDescent="0.3">
      <c r="A193" s="34">
        <v>800187</v>
      </c>
      <c r="B193" s="35" t="s">
        <v>249</v>
      </c>
      <c r="C193" s="35" t="s">
        <v>302</v>
      </c>
      <c r="D193" s="35" t="s">
        <v>301</v>
      </c>
      <c r="E193" s="23" t="s">
        <v>163</v>
      </c>
      <c r="F193" s="35">
        <v>-14.9945099353</v>
      </c>
      <c r="G193" s="35">
        <v>-65.641159318899994</v>
      </c>
      <c r="H193" s="37" t="s">
        <v>196</v>
      </c>
      <c r="I193" s="35" t="s">
        <v>188</v>
      </c>
      <c r="J193" s="35" t="s">
        <v>189</v>
      </c>
      <c r="K193" s="35" t="s">
        <v>204</v>
      </c>
      <c r="L193" s="35">
        <v>1</v>
      </c>
      <c r="M193" s="35">
        <f>VLOOKUP(Tabla1[[#This Row],[establecimiento]],$P$2:$Q$257,2,0)</f>
        <v>1</v>
      </c>
      <c r="N193" s="35">
        <f>Tabla1[[#This Row],[I2_objetivo]]-Tabla1[[#This Row],[I2_realizado]]</f>
        <v>0</v>
      </c>
      <c r="P193" s="1" t="s">
        <v>364</v>
      </c>
      <c r="Q193" s="1">
        <v>1</v>
      </c>
      <c r="R193" s="1" t="str">
        <f>VLOOKUP(P193,Tabla1[[#Data],[#Totals],[establecimiento]],1,0)</f>
        <v>SAN PEDRO - PT</v>
      </c>
    </row>
    <row r="194" spans="1:90" x14ac:dyDescent="0.3">
      <c r="A194" s="34">
        <v>700633</v>
      </c>
      <c r="B194" s="35" t="s">
        <v>197</v>
      </c>
      <c r="C194" s="35" t="s">
        <v>311</v>
      </c>
      <c r="D194" s="35" t="s">
        <v>310</v>
      </c>
      <c r="E194" s="23" t="s">
        <v>327</v>
      </c>
      <c r="F194" s="36">
        <v>-17.830576000000001</v>
      </c>
      <c r="G194" s="36">
        <v>-63.084381999999998</v>
      </c>
      <c r="H194" s="37"/>
      <c r="I194" s="35" t="s">
        <v>312</v>
      </c>
      <c r="J194" s="35" t="s">
        <v>189</v>
      </c>
      <c r="K194" s="35" t="s">
        <v>313</v>
      </c>
      <c r="L194" s="35">
        <v>1</v>
      </c>
      <c r="M194" s="35">
        <f>VLOOKUP(Tabla1[[#This Row],[establecimiento]],$P$2:$Q$257,2,0)</f>
        <v>1</v>
      </c>
      <c r="N194" s="35">
        <f>Tabla1[[#This Row],[I2_objetivo]]-Tabla1[[#This Row],[I2_realizado]]</f>
        <v>0</v>
      </c>
      <c r="P194" s="1" t="s">
        <v>385</v>
      </c>
      <c r="Q194" s="1">
        <v>1</v>
      </c>
      <c r="R194" s="1" t="str">
        <f>VLOOKUP(P194,Tabla1[[#Data],[#Totals],[establecimiento]],1,0)</f>
        <v>SAN PEDRO - SC</v>
      </c>
    </row>
    <row r="195" spans="1:90" x14ac:dyDescent="0.3">
      <c r="A195" s="34">
        <v>700027</v>
      </c>
      <c r="B195" s="35" t="s">
        <v>197</v>
      </c>
      <c r="C195" s="35" t="s">
        <v>311</v>
      </c>
      <c r="D195" s="35" t="s">
        <v>310</v>
      </c>
      <c r="E195" s="23" t="s">
        <v>316</v>
      </c>
      <c r="F195" s="35">
        <v>-17.879131000000001</v>
      </c>
      <c r="G195" s="35">
        <v>-62.943694999999998</v>
      </c>
      <c r="H195" s="37" t="s">
        <v>203</v>
      </c>
      <c r="I195" s="35" t="s">
        <v>312</v>
      </c>
      <c r="J195" s="35" t="s">
        <v>189</v>
      </c>
      <c r="K195" s="35" t="s">
        <v>313</v>
      </c>
      <c r="L195" s="35">
        <v>1</v>
      </c>
      <c r="M195" s="35">
        <f>VLOOKUP(Tabla1[[#This Row],[establecimiento]],$P$2:$Q$257,2,0)</f>
        <v>1</v>
      </c>
      <c r="N195" s="35">
        <f>Tabla1[[#This Row],[I2_objetivo]]-Tabla1[[#This Row],[I2_realizado]]</f>
        <v>0</v>
      </c>
      <c r="P195" s="1" t="s">
        <v>360</v>
      </c>
      <c r="Q195" s="1">
        <v>1</v>
      </c>
      <c r="R195" s="1" t="str">
        <f>VLOOKUP(P195,Tabla1[[#Data],[#Totals],[establecimiento]],1,0)</f>
        <v>SAN PEDRO - TJ</v>
      </c>
    </row>
    <row r="196" spans="1:90" x14ac:dyDescent="0.3">
      <c r="A196" s="34">
        <v>500027</v>
      </c>
      <c r="B196" s="35" t="s">
        <v>95</v>
      </c>
      <c r="C196" s="35" t="s">
        <v>286</v>
      </c>
      <c r="D196" s="35" t="s">
        <v>95</v>
      </c>
      <c r="E196" s="23" t="s">
        <v>364</v>
      </c>
      <c r="F196" s="36">
        <v>-19.598152999700002</v>
      </c>
      <c r="G196" s="36">
        <v>-65.750584999799997</v>
      </c>
      <c r="H196" s="37" t="s">
        <v>196</v>
      </c>
      <c r="I196" s="35" t="s">
        <v>188</v>
      </c>
      <c r="J196" s="35" t="s">
        <v>189</v>
      </c>
      <c r="K196" s="35" t="s">
        <v>190</v>
      </c>
      <c r="L196" s="35">
        <v>1</v>
      </c>
      <c r="M196" s="35">
        <f>VLOOKUP(Tabla1[[#This Row],[establecimiento]],$P$2:$Q$257,2,0)</f>
        <v>1</v>
      </c>
      <c r="N196" s="35">
        <f>Tabla1[[#This Row],[I2_objetivo]]-Tabla1[[#This Row],[I2_realizado]]</f>
        <v>0</v>
      </c>
      <c r="P196" s="1" t="s">
        <v>18</v>
      </c>
      <c r="Q196" s="1">
        <v>1</v>
      </c>
      <c r="R196" s="1" t="str">
        <f>VLOOKUP(P196,Tabla1[[#Data],[#Totals],[establecimiento]],1,0)</f>
        <v>SAN ROQUE (EL ALTO)</v>
      </c>
    </row>
    <row r="197" spans="1:90" x14ac:dyDescent="0.3">
      <c r="A197" s="34">
        <v>700371</v>
      </c>
      <c r="B197" s="35" t="s">
        <v>197</v>
      </c>
      <c r="C197" s="35" t="s">
        <v>307</v>
      </c>
      <c r="D197" s="35" t="s">
        <v>306</v>
      </c>
      <c r="E197" s="23" t="s">
        <v>385</v>
      </c>
      <c r="F197" s="36">
        <v>-16.827265851300002</v>
      </c>
      <c r="G197" s="36">
        <v>-63.482875036599999</v>
      </c>
      <c r="H197" s="37" t="s">
        <v>187</v>
      </c>
      <c r="I197" s="35" t="s">
        <v>188</v>
      </c>
      <c r="J197" s="35" t="s">
        <v>189</v>
      </c>
      <c r="K197" s="35" t="s">
        <v>190</v>
      </c>
      <c r="L197" s="35">
        <v>1</v>
      </c>
      <c r="M197" s="35">
        <f>VLOOKUP(Tabla1[[#This Row],[establecimiento]],$P$2:$Q$257,2,0)</f>
        <v>1</v>
      </c>
      <c r="N197" s="35">
        <f>Tabla1[[#This Row],[I2_objetivo]]-Tabla1[[#This Row],[I2_realizado]]</f>
        <v>0</v>
      </c>
      <c r="P197" s="1" t="s">
        <v>139</v>
      </c>
      <c r="Q197" s="1">
        <v>1</v>
      </c>
      <c r="R197" s="1" t="str">
        <f>VLOOKUP(P197,Tabla1[[#Data],[#Totals],[establecimiento]],1,0)</f>
        <v>SAN VICENTE</v>
      </c>
    </row>
    <row r="198" spans="1:90" x14ac:dyDescent="0.3">
      <c r="A198" s="34">
        <v>600254</v>
      </c>
      <c r="B198" s="35" t="s">
        <v>344</v>
      </c>
      <c r="C198" s="35" t="s">
        <v>359</v>
      </c>
      <c r="D198" s="35" t="s">
        <v>359</v>
      </c>
      <c r="E198" s="23" t="s">
        <v>360</v>
      </c>
      <c r="F198" s="36">
        <v>-22.017942074699999</v>
      </c>
      <c r="G198" s="36">
        <v>-63.679724542000002</v>
      </c>
      <c r="H198" s="37" t="s">
        <v>196</v>
      </c>
      <c r="I198" s="35" t="s">
        <v>188</v>
      </c>
      <c r="J198" s="35" t="s">
        <v>189</v>
      </c>
      <c r="K198" s="35" t="s">
        <v>204</v>
      </c>
      <c r="L198" s="35">
        <v>1</v>
      </c>
      <c r="M198" s="35">
        <f>VLOOKUP(Tabla1[[#This Row],[establecimiento]],$P$2:$Q$257,2,0)</f>
        <v>1</v>
      </c>
      <c r="N198" s="35">
        <f>Tabla1[[#This Row],[I2_objetivo]]-Tabla1[[#This Row],[I2_realizado]]</f>
        <v>0</v>
      </c>
      <c r="P198" s="1" t="s">
        <v>170</v>
      </c>
      <c r="Q198" s="1">
        <v>1</v>
      </c>
      <c r="R198" s="1" t="str">
        <f>VLOOKUP(P198,Tabla1[[#Data],[#Totals],[establecimiento]],1,0)</f>
        <v>SANTA CLARA</v>
      </c>
    </row>
    <row r="199" spans="1:90" x14ac:dyDescent="0.3">
      <c r="A199" s="34">
        <v>200205</v>
      </c>
      <c r="B199" s="35" t="s">
        <v>193</v>
      </c>
      <c r="C199" s="35" t="s">
        <v>244</v>
      </c>
      <c r="D199" s="35" t="s">
        <v>243</v>
      </c>
      <c r="E199" s="23" t="s">
        <v>18</v>
      </c>
      <c r="F199" s="36">
        <v>-16.475810794800001</v>
      </c>
      <c r="G199" s="36">
        <v>-68.271233500899996</v>
      </c>
      <c r="H199" s="37" t="s">
        <v>196</v>
      </c>
      <c r="I199" s="35" t="s">
        <v>188</v>
      </c>
      <c r="J199" s="35" t="s">
        <v>189</v>
      </c>
      <c r="K199" s="35" t="s">
        <v>190</v>
      </c>
      <c r="L199" s="35">
        <v>1</v>
      </c>
      <c r="M199" s="35">
        <f>VLOOKUP(Tabla1[[#This Row],[establecimiento]],$P$2:$Q$257,2,0)</f>
        <v>1</v>
      </c>
      <c r="N199" s="35">
        <f>Tabla1[[#This Row],[I2_objetivo]]-Tabla1[[#This Row],[I2_realizado]]</f>
        <v>0</v>
      </c>
      <c r="P199" s="1" t="s">
        <v>71</v>
      </c>
      <c r="Q199" s="1">
        <v>1</v>
      </c>
      <c r="R199" s="1" t="str">
        <f>VLOOKUP(P199,Tabla1[[#Data],[#Totals],[establecimiento]],1,0)</f>
        <v>SANTA LUCIA (ORU)</v>
      </c>
    </row>
    <row r="200" spans="1:90" x14ac:dyDescent="0.3">
      <c r="A200" s="34">
        <v>800008</v>
      </c>
      <c r="B200" s="35" t="s">
        <v>249</v>
      </c>
      <c r="C200" s="35" t="s">
        <v>294</v>
      </c>
      <c r="D200" s="35" t="s">
        <v>352</v>
      </c>
      <c r="E200" s="23" t="s">
        <v>139</v>
      </c>
      <c r="F200" s="35">
        <v>-14.8324869999</v>
      </c>
      <c r="G200" s="35">
        <v>-64.913991000099998</v>
      </c>
      <c r="H200" s="37" t="s">
        <v>187</v>
      </c>
      <c r="I200" s="35" t="s">
        <v>188</v>
      </c>
      <c r="J200" s="35" t="s">
        <v>189</v>
      </c>
      <c r="K200" s="35" t="s">
        <v>204</v>
      </c>
      <c r="L200" s="35">
        <v>1</v>
      </c>
      <c r="M200" s="35">
        <f>VLOOKUP(Tabla1[[#This Row],[establecimiento]],$P$2:$Q$257,2,0)</f>
        <v>1</v>
      </c>
      <c r="N200" s="35">
        <f>Tabla1[[#This Row],[I2_objetivo]]-Tabla1[[#This Row],[I2_realizado]]</f>
        <v>0</v>
      </c>
      <c r="P200" s="1" t="s">
        <v>80</v>
      </c>
      <c r="Q200" s="1">
        <v>1</v>
      </c>
      <c r="R200" s="1" t="str">
        <f>VLOOKUP(P200,Tabla1[[#Data],[#Totals],[establecimiento]],1,0)</f>
        <v>SANTA ROSA</v>
      </c>
    </row>
    <row r="201" spans="1:90" x14ac:dyDescent="0.3">
      <c r="A201" s="38">
        <v>900003</v>
      </c>
      <c r="B201" s="35" t="s">
        <v>209</v>
      </c>
      <c r="C201" s="35" t="s">
        <v>210</v>
      </c>
      <c r="D201" s="35" t="s">
        <v>172</v>
      </c>
      <c r="E201" s="23" t="s">
        <v>170</v>
      </c>
      <c r="F201" s="35">
        <v>-11.031479816199999</v>
      </c>
      <c r="G201" s="35">
        <v>-68.773875785399994</v>
      </c>
      <c r="H201" s="37" t="s">
        <v>196</v>
      </c>
      <c r="I201" s="35" t="s">
        <v>188</v>
      </c>
      <c r="J201" s="35" t="s">
        <v>189</v>
      </c>
      <c r="K201" s="35" t="s">
        <v>190</v>
      </c>
      <c r="L201" s="35">
        <v>1</v>
      </c>
      <c r="M201" s="35">
        <f>VLOOKUP(Tabla1[[#This Row],[establecimiento]],$P$2:$Q$257,2,0)</f>
        <v>1</v>
      </c>
      <c r="N201" s="35">
        <f>Tabla1[[#This Row],[I2_objetivo]]-Tabla1[[#This Row],[I2_realizado]]</f>
        <v>0</v>
      </c>
      <c r="P201" s="1" t="s">
        <v>124</v>
      </c>
      <c r="Q201" s="1">
        <v>1</v>
      </c>
      <c r="R201" s="1" t="str">
        <f>VLOOKUP(P201,Tabla1[[#Data],[#Totals],[establecimiento]],1,0)</f>
        <v>SANTA ROSA DE ROCA</v>
      </c>
    </row>
    <row r="202" spans="1:90" x14ac:dyDescent="0.3">
      <c r="A202" s="34">
        <v>400011</v>
      </c>
      <c r="B202" s="35" t="s">
        <v>184</v>
      </c>
      <c r="C202" s="35" t="s">
        <v>274</v>
      </c>
      <c r="D202" s="35" t="s">
        <v>184</v>
      </c>
      <c r="E202" s="23" t="s">
        <v>71</v>
      </c>
      <c r="F202" s="36">
        <v>-17.9719595531</v>
      </c>
      <c r="G202" s="36">
        <v>-67.102782303500007</v>
      </c>
      <c r="H202" s="37" t="s">
        <v>196</v>
      </c>
      <c r="I202" s="35" t="s">
        <v>188</v>
      </c>
      <c r="J202" s="35" t="s">
        <v>189</v>
      </c>
      <c r="K202" s="35" t="s">
        <v>190</v>
      </c>
      <c r="L202" s="35">
        <v>1</v>
      </c>
      <c r="M202" s="35">
        <f>VLOOKUP(Tabla1[[#This Row],[establecimiento]],$P$2:$Q$257,2,0)</f>
        <v>1</v>
      </c>
      <c r="N202" s="35">
        <f>Tabla1[[#This Row],[I2_objetivo]]-Tabla1[[#This Row],[I2_realizado]]</f>
        <v>0</v>
      </c>
      <c r="P202" s="1" t="s">
        <v>87</v>
      </c>
      <c r="Q202" s="1">
        <v>1</v>
      </c>
      <c r="R202" s="1" t="str">
        <f>VLOOKUP(P202,Tabla1[[#Data],[#Totals],[establecimiento]],1,0)</f>
        <v>SANTIAGO DE ANDAMARCA</v>
      </c>
    </row>
    <row r="203" spans="1:90" x14ac:dyDescent="0.3">
      <c r="A203" s="34">
        <v>400228</v>
      </c>
      <c r="B203" s="35" t="s">
        <v>184</v>
      </c>
      <c r="C203" s="35" t="s">
        <v>274</v>
      </c>
      <c r="D203" s="35" t="s">
        <v>184</v>
      </c>
      <c r="E203" s="23" t="s">
        <v>80</v>
      </c>
      <c r="F203" s="36">
        <v>-17.971392999999999</v>
      </c>
      <c r="G203" s="36">
        <v>-67.080959000000007</v>
      </c>
      <c r="H203" s="37" t="s">
        <v>196</v>
      </c>
      <c r="I203" s="35" t="s">
        <v>188</v>
      </c>
      <c r="J203" s="35" t="s">
        <v>189</v>
      </c>
      <c r="K203" s="35" t="s">
        <v>190</v>
      </c>
      <c r="L203" s="35">
        <v>1</v>
      </c>
      <c r="M203" s="35">
        <f>VLOOKUP(Tabla1[[#This Row],[establecimiento]],$P$2:$Q$257,2,0)</f>
        <v>1</v>
      </c>
      <c r="N203" s="35">
        <f>Tabla1[[#This Row],[I2_objetivo]]-Tabla1[[#This Row],[I2_realizado]]</f>
        <v>0</v>
      </c>
      <c r="P203" s="3" t="s">
        <v>126</v>
      </c>
      <c r="Q203" s="1">
        <v>1</v>
      </c>
      <c r="R203" s="1" t="str">
        <f>VLOOKUP(P203,Tabla1[[#Data],[#Totals],[establecimiento]],1,0)</f>
        <v>SANTIAGO PARIS</v>
      </c>
    </row>
    <row r="204" spans="1:90" x14ac:dyDescent="0.3">
      <c r="A204" s="34">
        <v>700172</v>
      </c>
      <c r="B204" s="35" t="s">
        <v>197</v>
      </c>
      <c r="C204" s="35" t="s">
        <v>304</v>
      </c>
      <c r="D204" s="35" t="s">
        <v>303</v>
      </c>
      <c r="E204" s="23" t="s">
        <v>124</v>
      </c>
      <c r="F204" s="36">
        <v>-15.913313696299999</v>
      </c>
      <c r="G204" s="36">
        <v>-61.440863024999999</v>
      </c>
      <c r="H204" s="37" t="s">
        <v>187</v>
      </c>
      <c r="I204" s="35" t="s">
        <v>188</v>
      </c>
      <c r="J204" s="35" t="s">
        <v>189</v>
      </c>
      <c r="K204" s="35" t="s">
        <v>190</v>
      </c>
      <c r="L204" s="35">
        <v>1</v>
      </c>
      <c r="M204" s="35">
        <f>VLOOKUP(Tabla1[[#This Row],[establecimiento]],$P$2:$Q$257,2,0)</f>
        <v>1</v>
      </c>
      <c r="N204" s="35">
        <f>Tabla1[[#This Row],[I2_objetivo]]-Tabla1[[#This Row],[I2_realizado]]</f>
        <v>0</v>
      </c>
      <c r="P204" s="13" t="s">
        <v>56</v>
      </c>
      <c r="Q204" s="1">
        <v>1</v>
      </c>
      <c r="R204" s="1" t="str">
        <f>VLOOKUP(P204,Tabla1[[#Data],[#Totals],[establecimiento]],1,0)</f>
        <v>SEBASTIAN PAGADOR</v>
      </c>
    </row>
    <row r="205" spans="1:90" s="7" customFormat="1" x14ac:dyDescent="0.3">
      <c r="A205" s="39">
        <v>400118</v>
      </c>
      <c r="B205" s="40" t="s">
        <v>184</v>
      </c>
      <c r="C205" s="35" t="s">
        <v>186</v>
      </c>
      <c r="D205" s="35" t="s">
        <v>185</v>
      </c>
      <c r="E205" s="23" t="s">
        <v>87</v>
      </c>
      <c r="F205" s="36">
        <v>-18.7783449997</v>
      </c>
      <c r="G205" s="36">
        <v>-67.508389000099996</v>
      </c>
      <c r="H205" s="42" t="s">
        <v>187</v>
      </c>
      <c r="I205" s="40" t="s">
        <v>188</v>
      </c>
      <c r="J205" s="35" t="s">
        <v>189</v>
      </c>
      <c r="K205" s="35" t="s">
        <v>190</v>
      </c>
      <c r="L205" s="35">
        <v>1</v>
      </c>
      <c r="M205" s="35">
        <f>VLOOKUP(Tabla1[[#This Row],[establecimiento]],$P$2:$Q$257,2,0)</f>
        <v>1</v>
      </c>
      <c r="N205" s="35">
        <f>Tabla1[[#This Row],[I2_objetivo]]-Tabla1[[#This Row],[I2_realizado]]</f>
        <v>0</v>
      </c>
      <c r="O205" s="3"/>
      <c r="P205" s="1" t="s">
        <v>57</v>
      </c>
      <c r="Q205" s="1">
        <v>1</v>
      </c>
      <c r="R205" s="1" t="str">
        <f>VLOOKUP(P205,Tabla1[[#Data],[#Totals],[establecimiento]],1,0)</f>
        <v>SENNFELD</v>
      </c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</row>
    <row r="206" spans="1:90" x14ac:dyDescent="0.3">
      <c r="A206" s="44">
        <v>700187</v>
      </c>
      <c r="B206" s="35" t="s">
        <v>197</v>
      </c>
      <c r="C206" s="35" t="s">
        <v>304</v>
      </c>
      <c r="D206" s="35" t="s">
        <v>308</v>
      </c>
      <c r="E206" s="23" t="s">
        <v>126</v>
      </c>
      <c r="F206" s="36">
        <v>-16.789648318099999</v>
      </c>
      <c r="G206" s="36">
        <v>-60.6731481745</v>
      </c>
      <c r="H206" s="46" t="s">
        <v>187</v>
      </c>
      <c r="I206" s="35" t="s">
        <v>188</v>
      </c>
      <c r="J206" s="35" t="s">
        <v>189</v>
      </c>
      <c r="K206" s="35" t="s">
        <v>190</v>
      </c>
      <c r="L206" s="35">
        <v>1</v>
      </c>
      <c r="M206" s="35">
        <f>VLOOKUP(Tabla1[[#This Row],[establecimiento]],$P$2:$Q$257,2,0)</f>
        <v>1</v>
      </c>
      <c r="N206" s="35">
        <f>Tabla1[[#This Row],[I2_objetivo]]-Tabla1[[#This Row],[I2_realizado]]</f>
        <v>0</v>
      </c>
      <c r="P206" s="1" t="s">
        <v>375</v>
      </c>
      <c r="Q206" s="1">
        <v>1</v>
      </c>
      <c r="R206" s="1" t="str">
        <f>VLOOKUP(P206,Tabla1[[#Data],[#Totals],[establecimiento]],1,0)</f>
        <v>SEÑOR DE MAYO</v>
      </c>
    </row>
    <row r="207" spans="1:90" x14ac:dyDescent="0.3">
      <c r="A207" s="34">
        <v>300065</v>
      </c>
      <c r="B207" s="35" t="s">
        <v>200</v>
      </c>
      <c r="C207" s="35" t="s">
        <v>215</v>
      </c>
      <c r="D207" s="35" t="s">
        <v>200</v>
      </c>
      <c r="E207" s="23" t="s">
        <v>56</v>
      </c>
      <c r="F207" s="36">
        <v>-17.4417757989</v>
      </c>
      <c r="G207" s="36">
        <v>-66.116350030899994</v>
      </c>
      <c r="H207" s="37" t="s">
        <v>203</v>
      </c>
      <c r="I207" s="35" t="s">
        <v>188</v>
      </c>
      <c r="J207" s="35" t="s">
        <v>189</v>
      </c>
      <c r="K207" s="35" t="s">
        <v>204</v>
      </c>
      <c r="L207" s="35">
        <v>1</v>
      </c>
      <c r="M207" s="35">
        <f>VLOOKUP(Tabla1[[#This Row],[establecimiento]],$P$2:$Q$257,2,0)</f>
        <v>1</v>
      </c>
      <c r="N207" s="35">
        <f>Tabla1[[#This Row],[I2_objetivo]]-Tabla1[[#This Row],[I2_realizado]]</f>
        <v>0</v>
      </c>
      <c r="P207" s="1" t="s">
        <v>42</v>
      </c>
      <c r="Q207" s="1">
        <v>1</v>
      </c>
      <c r="R207" s="1" t="str">
        <f>VLOOKUP(P207,Tabla1[[#Data],[#Totals],[establecimiento]],1,0)</f>
        <v>SIGUANI GRANDE</v>
      </c>
    </row>
    <row r="208" spans="1:90" x14ac:dyDescent="0.3">
      <c r="A208" s="34">
        <v>300082</v>
      </c>
      <c r="B208" s="35" t="s">
        <v>200</v>
      </c>
      <c r="C208" s="35" t="s">
        <v>215</v>
      </c>
      <c r="D208" s="35" t="s">
        <v>200</v>
      </c>
      <c r="E208" s="23" t="s">
        <v>57</v>
      </c>
      <c r="F208" s="36">
        <v>-17.4065089433</v>
      </c>
      <c r="G208" s="36">
        <v>-66.152149143100004</v>
      </c>
      <c r="H208" s="37" t="s">
        <v>196</v>
      </c>
      <c r="I208" s="35" t="s">
        <v>188</v>
      </c>
      <c r="J208" s="35" t="s">
        <v>189</v>
      </c>
      <c r="K208" s="35" t="s">
        <v>204</v>
      </c>
      <c r="L208" s="35">
        <v>1</v>
      </c>
      <c r="M208" s="35">
        <f>VLOOKUP(Tabla1[[#This Row],[establecimiento]],$P$2:$Q$257,2,0)</f>
        <v>1</v>
      </c>
      <c r="N208" s="35">
        <f>Tabla1[[#This Row],[I2_objetivo]]-Tabla1[[#This Row],[I2_realizado]]</f>
        <v>0</v>
      </c>
      <c r="P208" s="1" t="s">
        <v>155</v>
      </c>
      <c r="Q208" s="1">
        <v>1</v>
      </c>
      <c r="R208" s="1" t="str">
        <f>VLOOKUP(P208,Tabla1[[#Data],[#Totals],[establecimiento]],1,0)</f>
        <v>SIMON BOLIVAR</v>
      </c>
    </row>
    <row r="209" spans="1:18" x14ac:dyDescent="0.3">
      <c r="A209" s="38" t="s">
        <v>374</v>
      </c>
      <c r="B209" s="35" t="s">
        <v>95</v>
      </c>
      <c r="C209" s="35" t="s">
        <v>270</v>
      </c>
      <c r="D209" s="35" t="s">
        <v>270</v>
      </c>
      <c r="E209" s="23" t="s">
        <v>375</v>
      </c>
      <c r="F209" s="36">
        <v>-20.456529171297799</v>
      </c>
      <c r="G209" s="36">
        <v>-66.822989086276806</v>
      </c>
      <c r="H209" s="37" t="s">
        <v>196</v>
      </c>
      <c r="I209" s="35" t="s">
        <v>188</v>
      </c>
      <c r="J209" s="35" t="s">
        <v>188</v>
      </c>
      <c r="K209" s="35" t="s">
        <v>204</v>
      </c>
      <c r="L209" s="35">
        <v>1</v>
      </c>
      <c r="M209" s="35">
        <f>VLOOKUP(Tabla1[[#This Row],[establecimiento]],$P$2:$Q$257,2,0)</f>
        <v>1</v>
      </c>
      <c r="N209" s="35">
        <f>Tabla1[[#This Row],[I2_objetivo]]-Tabla1[[#This Row],[I2_realizado]]</f>
        <v>0</v>
      </c>
      <c r="P209" s="1" t="s">
        <v>43</v>
      </c>
      <c r="Q209" s="1">
        <v>1</v>
      </c>
      <c r="R209" s="1" t="str">
        <f>VLOOKUP(P209,Tabla1[[#Data],[#Totals],[establecimiento]],1,0)</f>
        <v>SURIQUI</v>
      </c>
    </row>
    <row r="210" spans="1:18" x14ac:dyDescent="0.3">
      <c r="A210" s="34">
        <v>200697</v>
      </c>
      <c r="B210" s="35" t="s">
        <v>193</v>
      </c>
      <c r="C210" s="35" t="s">
        <v>206</v>
      </c>
      <c r="D210" s="35" t="s">
        <v>39</v>
      </c>
      <c r="E210" s="23" t="s">
        <v>42</v>
      </c>
      <c r="F210" s="36">
        <v>-16.020739200400001</v>
      </c>
      <c r="G210" s="36">
        <v>-67.150901970199996</v>
      </c>
      <c r="H210" s="37" t="s">
        <v>196</v>
      </c>
      <c r="I210" s="35" t="s">
        <v>188</v>
      </c>
      <c r="J210" s="35" t="s">
        <v>189</v>
      </c>
      <c r="K210" s="35" t="s">
        <v>190</v>
      </c>
      <c r="L210" s="35">
        <v>1</v>
      </c>
      <c r="M210" s="35">
        <f>VLOOKUP(Tabla1[[#This Row],[establecimiento]],$P$2:$Q$257,2,0)</f>
        <v>1</v>
      </c>
      <c r="N210" s="35">
        <f>Tabla1[[#This Row],[I2_objetivo]]-Tabla1[[#This Row],[I2_realizado]]</f>
        <v>0</v>
      </c>
      <c r="P210" s="1" t="s">
        <v>104</v>
      </c>
      <c r="Q210" s="1">
        <v>1</v>
      </c>
      <c r="R210" s="1" t="str">
        <f>VLOOKUP(P210,Tabla1[[#Data],[#Totals],[establecimiento]],1,0)</f>
        <v>TABLADITA</v>
      </c>
    </row>
    <row r="211" spans="1:18" x14ac:dyDescent="0.3">
      <c r="A211" s="38">
        <v>800211</v>
      </c>
      <c r="B211" s="35" t="s">
        <v>249</v>
      </c>
      <c r="C211" s="35" t="s">
        <v>254</v>
      </c>
      <c r="D211" s="35" t="s">
        <v>253</v>
      </c>
      <c r="E211" s="23" t="s">
        <v>155</v>
      </c>
      <c r="F211" s="35">
        <v>-10.8419134569</v>
      </c>
      <c r="G211" s="35">
        <v>-65.369692726099998</v>
      </c>
      <c r="H211" s="37" t="s">
        <v>196</v>
      </c>
      <c r="I211" s="35" t="s">
        <v>188</v>
      </c>
      <c r="J211" s="35" t="s">
        <v>189</v>
      </c>
      <c r="K211" s="35" t="s">
        <v>204</v>
      </c>
      <c r="L211" s="35">
        <v>1</v>
      </c>
      <c r="M211" s="35">
        <f>VLOOKUP(Tabla1[[#This Row],[establecimiento]],$P$2:$Q$257,2,0)</f>
        <v>1</v>
      </c>
      <c r="N211" s="35">
        <f>Tabla1[[#This Row],[I2_objetivo]]-Tabla1[[#This Row],[I2_realizado]]</f>
        <v>0</v>
      </c>
      <c r="P211" s="1" t="s">
        <v>27</v>
      </c>
      <c r="Q211" s="1">
        <v>1</v>
      </c>
      <c r="R211" s="1" t="str">
        <f>VLOOKUP(P211,Tabla1[[#Data],[#Totals],[establecimiento]],1,0)</f>
        <v>TACACOMA</v>
      </c>
    </row>
    <row r="212" spans="1:18" x14ac:dyDescent="0.3">
      <c r="A212" s="34">
        <v>200485</v>
      </c>
      <c r="B212" s="35" t="s">
        <v>193</v>
      </c>
      <c r="C212" s="35" t="s">
        <v>290</v>
      </c>
      <c r="D212" s="35" t="s">
        <v>289</v>
      </c>
      <c r="E212" s="23" t="s">
        <v>43</v>
      </c>
      <c r="F212" s="36">
        <v>-16.305319563299999</v>
      </c>
      <c r="G212" s="36">
        <v>-68.758829641999995</v>
      </c>
      <c r="H212" s="37" t="s">
        <v>187</v>
      </c>
      <c r="I212" s="35" t="s">
        <v>188</v>
      </c>
      <c r="J212" s="35" t="s">
        <v>189</v>
      </c>
      <c r="K212" s="35" t="s">
        <v>190</v>
      </c>
      <c r="L212" s="35">
        <v>1</v>
      </c>
      <c r="M212" s="35">
        <f>VLOOKUP(Tabla1[[#This Row],[establecimiento]],$P$2:$Q$257,2,0)</f>
        <v>1</v>
      </c>
      <c r="N212" s="35">
        <f>Tabla1[[#This Row],[I2_objetivo]]-Tabla1[[#This Row],[I2_realizado]]</f>
        <v>0</v>
      </c>
      <c r="P212" s="1" t="s">
        <v>45</v>
      </c>
      <c r="Q212" s="1">
        <v>1</v>
      </c>
      <c r="R212" s="1" t="str">
        <f>VLOOKUP(P212,Tabla1[[#Data],[#Totals],[establecimiento]],1,0)</f>
        <v>TAHUA</v>
      </c>
    </row>
    <row r="213" spans="1:18" x14ac:dyDescent="0.3">
      <c r="A213" s="34">
        <v>600015</v>
      </c>
      <c r="B213" s="35" t="s">
        <v>344</v>
      </c>
      <c r="C213" s="35" t="s">
        <v>344</v>
      </c>
      <c r="D213" s="35" t="s">
        <v>344</v>
      </c>
      <c r="E213" s="23" t="s">
        <v>104</v>
      </c>
      <c r="F213" s="36">
        <v>-21.539626169999998</v>
      </c>
      <c r="G213" s="36">
        <v>-64.745280867800005</v>
      </c>
      <c r="H213" s="37" t="s">
        <v>196</v>
      </c>
      <c r="I213" s="35" t="s">
        <v>188</v>
      </c>
      <c r="J213" s="35" t="s">
        <v>189</v>
      </c>
      <c r="K213" s="35" t="s">
        <v>204</v>
      </c>
      <c r="L213" s="35">
        <v>1</v>
      </c>
      <c r="M213" s="35">
        <f>VLOOKUP(Tabla1[[#This Row],[establecimiento]],$P$2:$Q$257,2,0)</f>
        <v>1</v>
      </c>
      <c r="N213" s="35">
        <f>Tabla1[[#This Row],[I2_objetivo]]-Tabla1[[#This Row],[I2_realizado]]</f>
        <v>0</v>
      </c>
      <c r="P213" s="1" t="s">
        <v>121</v>
      </c>
      <c r="Q213" s="1">
        <v>1</v>
      </c>
      <c r="R213" s="1" t="str">
        <f>VLOOKUP(P213,Tabla1[[#Data],[#Totals],[establecimiento]],1,0)</f>
        <v>TAROPE</v>
      </c>
    </row>
    <row r="214" spans="1:18" x14ac:dyDescent="0.3">
      <c r="A214" s="34">
        <v>200326</v>
      </c>
      <c r="B214" s="35" t="s">
        <v>193</v>
      </c>
      <c r="C214" s="35" t="s">
        <v>343</v>
      </c>
      <c r="D214" s="35" t="s">
        <v>27</v>
      </c>
      <c r="E214" s="23" t="s">
        <v>27</v>
      </c>
      <c r="F214" s="36">
        <v>-15.5891458585</v>
      </c>
      <c r="G214" s="36">
        <v>-68.644830609899998</v>
      </c>
      <c r="H214" s="37" t="s">
        <v>187</v>
      </c>
      <c r="I214" s="35" t="s">
        <v>188</v>
      </c>
      <c r="J214" s="35" t="s">
        <v>189</v>
      </c>
      <c r="K214" s="35" t="s">
        <v>190</v>
      </c>
      <c r="L214" s="35">
        <v>1</v>
      </c>
      <c r="M214" s="35">
        <f>VLOOKUP(Tabla1[[#This Row],[establecimiento]],$P$2:$Q$257,2,0)</f>
        <v>1</v>
      </c>
      <c r="N214" s="35">
        <f>Tabla1[[#This Row],[I2_objetivo]]-Tabla1[[#This Row],[I2_realizado]]</f>
        <v>0</v>
      </c>
      <c r="P214" s="1" t="s">
        <v>32</v>
      </c>
      <c r="Q214" s="1">
        <v>1</v>
      </c>
      <c r="R214" s="1" t="str">
        <f>VLOOKUP(P214,Tabla1[[#Data],[#Totals],[establecimiento]],1,0)</f>
        <v>TILATA</v>
      </c>
    </row>
    <row r="215" spans="1:18" x14ac:dyDescent="0.3">
      <c r="A215" s="34">
        <v>200526</v>
      </c>
      <c r="B215" s="35" t="s">
        <v>193</v>
      </c>
      <c r="C215" s="35" t="s">
        <v>260</v>
      </c>
      <c r="D215" s="35" t="s">
        <v>44</v>
      </c>
      <c r="E215" s="23" t="s">
        <v>45</v>
      </c>
      <c r="F215" s="35">
        <v>-13.8616803049</v>
      </c>
      <c r="G215" s="35">
        <v>-67.909592732799993</v>
      </c>
      <c r="H215" s="37" t="s">
        <v>196</v>
      </c>
      <c r="I215" s="35" t="s">
        <v>188</v>
      </c>
      <c r="J215" s="35" t="s">
        <v>189</v>
      </c>
      <c r="K215" s="35" t="s">
        <v>190</v>
      </c>
      <c r="L215" s="35">
        <v>1</v>
      </c>
      <c r="M215" s="35">
        <f>VLOOKUP(Tabla1[[#This Row],[establecimiento]],$P$2:$Q$257,2,0)</f>
        <v>1</v>
      </c>
      <c r="N215" s="35">
        <f>Tabla1[[#This Row],[I2_objetivo]]-Tabla1[[#This Row],[I2_realizado]]</f>
        <v>0</v>
      </c>
      <c r="P215" s="1" t="s">
        <v>46</v>
      </c>
      <c r="Q215" s="1">
        <v>1</v>
      </c>
      <c r="R215" s="1" t="str">
        <f>VLOOKUP(P215,Tabla1[[#Data],[#Totals],[establecimiento]],1,0)</f>
        <v>TITO YUPANQUI</v>
      </c>
    </row>
    <row r="216" spans="1:18" x14ac:dyDescent="0.3">
      <c r="A216" s="34">
        <v>700456</v>
      </c>
      <c r="B216" s="35" t="s">
        <v>197</v>
      </c>
      <c r="C216" s="35" t="s">
        <v>239</v>
      </c>
      <c r="D216" s="35" t="s">
        <v>238</v>
      </c>
      <c r="E216" s="23" t="s">
        <v>121</v>
      </c>
      <c r="F216" s="36">
        <v>-17.769851888000002</v>
      </c>
      <c r="G216" s="36">
        <v>-63.016138845699999</v>
      </c>
      <c r="H216" s="37" t="s">
        <v>196</v>
      </c>
      <c r="I216" s="35" t="s">
        <v>188</v>
      </c>
      <c r="J216" s="35" t="s">
        <v>189</v>
      </c>
      <c r="K216" s="35" t="s">
        <v>190</v>
      </c>
      <c r="L216" s="35">
        <v>1</v>
      </c>
      <c r="M216" s="35">
        <f>VLOOKUP(Tabla1[[#This Row],[establecimiento]],$P$2:$Q$257,2,0)</f>
        <v>1</v>
      </c>
      <c r="N216" s="35">
        <f>Tabla1[[#This Row],[I2_objetivo]]-Tabla1[[#This Row],[I2_realizado]]</f>
        <v>0</v>
      </c>
      <c r="P216" s="1" t="s">
        <v>65</v>
      </c>
      <c r="Q216" s="1">
        <v>1</v>
      </c>
      <c r="R216" s="1" t="str">
        <f>VLOOKUP(P216,Tabla1[[#Data],[#Totals],[establecimiento]],1,0)</f>
        <v>TODO SANTOS</v>
      </c>
    </row>
    <row r="217" spans="1:18" x14ac:dyDescent="0.3">
      <c r="A217" s="34">
        <v>200800</v>
      </c>
      <c r="B217" s="35" t="s">
        <v>193</v>
      </c>
      <c r="C217" s="35" t="s">
        <v>354</v>
      </c>
      <c r="D217" s="35" t="s">
        <v>30</v>
      </c>
      <c r="E217" s="23" t="s">
        <v>32</v>
      </c>
      <c r="F217" s="36">
        <v>-16.583226071799999</v>
      </c>
      <c r="G217" s="36">
        <v>-68.235283946600006</v>
      </c>
      <c r="H217" s="37" t="s">
        <v>196</v>
      </c>
      <c r="I217" s="35" t="s">
        <v>188</v>
      </c>
      <c r="J217" s="35" t="s">
        <v>189</v>
      </c>
      <c r="K217" s="35" t="s">
        <v>190</v>
      </c>
      <c r="L217" s="35">
        <v>1</v>
      </c>
      <c r="M217" s="35">
        <f>VLOOKUP(Tabla1[[#This Row],[establecimiento]],$P$2:$Q$257,2,0)</f>
        <v>1</v>
      </c>
      <c r="N217" s="35">
        <f>Tabla1[[#This Row],[I2_objetivo]]-Tabla1[[#This Row],[I2_realizado]]</f>
        <v>0</v>
      </c>
      <c r="P217" s="1" t="s">
        <v>89</v>
      </c>
      <c r="Q217" s="1">
        <v>1</v>
      </c>
      <c r="R217" s="1" t="str">
        <f>VLOOKUP(P217,Tabla1[[#Data],[#Totals],[establecimiento]],1,0)</f>
        <v>TODOS SANTOS</v>
      </c>
    </row>
    <row r="218" spans="1:18" x14ac:dyDescent="0.3">
      <c r="A218" s="34">
        <v>200546</v>
      </c>
      <c r="B218" s="35" t="s">
        <v>193</v>
      </c>
      <c r="C218" s="35" t="s">
        <v>290</v>
      </c>
      <c r="D218" s="35" t="s">
        <v>351</v>
      </c>
      <c r="E218" s="23" t="s">
        <v>46</v>
      </c>
      <c r="F218" s="36">
        <v>-16.193125810600002</v>
      </c>
      <c r="G218" s="36">
        <v>-68.956211268100006</v>
      </c>
      <c r="H218" s="37" t="s">
        <v>196</v>
      </c>
      <c r="I218" s="35" t="s">
        <v>188</v>
      </c>
      <c r="J218" s="35" t="s">
        <v>189</v>
      </c>
      <c r="K218" s="35" t="s">
        <v>190</v>
      </c>
      <c r="L218" s="35">
        <v>1</v>
      </c>
      <c r="M218" s="35">
        <f>VLOOKUP(Tabla1[[#This Row],[establecimiento]],$P$2:$Q$257,2,0)</f>
        <v>1</v>
      </c>
      <c r="N218" s="35">
        <f>Tabla1[[#This Row],[I2_objetivo]]-Tabla1[[#This Row],[I2_realizado]]</f>
        <v>0</v>
      </c>
      <c r="P218" s="1" t="s">
        <v>128</v>
      </c>
      <c r="Q218" s="1">
        <v>1</v>
      </c>
      <c r="R218" s="1" t="str">
        <f>VLOOKUP(P218,Tabla1[[#Data],[#Totals],[establecimiento]],1,0)</f>
        <v>TRES CRUCES</v>
      </c>
    </row>
    <row r="219" spans="1:18" x14ac:dyDescent="0.3">
      <c r="A219" s="34">
        <v>300275</v>
      </c>
      <c r="B219" s="35" t="s">
        <v>200</v>
      </c>
      <c r="C219" s="35" t="s">
        <v>356</v>
      </c>
      <c r="D219" s="35" t="s">
        <v>356</v>
      </c>
      <c r="E219" s="23" t="s">
        <v>65</v>
      </c>
      <c r="F219" s="36">
        <v>-16.813691739799999</v>
      </c>
      <c r="G219" s="36">
        <v>-65.186810272200006</v>
      </c>
      <c r="H219" s="37" t="s">
        <v>261</v>
      </c>
      <c r="I219" s="35" t="s">
        <v>188</v>
      </c>
      <c r="J219" s="35" t="s">
        <v>189</v>
      </c>
      <c r="K219" s="35" t="s">
        <v>204</v>
      </c>
      <c r="L219" s="35">
        <v>1</v>
      </c>
      <c r="M219" s="35">
        <f>VLOOKUP(Tabla1[[#This Row],[establecimiento]],$P$2:$Q$257,2,0)</f>
        <v>1</v>
      </c>
      <c r="N219" s="35">
        <f>Tabla1[[#This Row],[I2_objetivo]]-Tabla1[[#This Row],[I2_realizado]]</f>
        <v>0</v>
      </c>
      <c r="P219" s="1" t="s">
        <v>399</v>
      </c>
      <c r="Q219" s="1">
        <v>1</v>
      </c>
      <c r="R219" s="1" t="str">
        <f>VLOOKUP(P219,Tabla1[[#Data],[#Totals],[establecimiento]],1,0)</f>
        <v>TRINIDAD (CENTRAL)</v>
      </c>
    </row>
    <row r="220" spans="1:18" x14ac:dyDescent="0.3">
      <c r="A220" s="34">
        <v>400137</v>
      </c>
      <c r="B220" s="35" t="s">
        <v>184</v>
      </c>
      <c r="C220" s="35" t="s">
        <v>237</v>
      </c>
      <c r="D220" s="35" t="s">
        <v>89</v>
      </c>
      <c r="E220" s="23" t="s">
        <v>89</v>
      </c>
      <c r="F220" s="36">
        <v>-19.013868481799999</v>
      </c>
      <c r="G220" s="36">
        <v>-68.719075537199998</v>
      </c>
      <c r="H220" s="37" t="s">
        <v>187</v>
      </c>
      <c r="I220" s="35" t="s">
        <v>188</v>
      </c>
      <c r="J220" s="35" t="s">
        <v>189</v>
      </c>
      <c r="K220" s="35" t="s">
        <v>190</v>
      </c>
      <c r="L220" s="35">
        <v>1</v>
      </c>
      <c r="M220" s="35">
        <f>VLOOKUP(Tabla1[[#This Row],[establecimiento]],$P$2:$Q$257,2,0)</f>
        <v>1</v>
      </c>
      <c r="N220" s="35">
        <f>Tabla1[[#This Row],[I2_objetivo]]-Tabla1[[#This Row],[I2_realizado]]</f>
        <v>0</v>
      </c>
      <c r="P220" s="1" t="s">
        <v>59</v>
      </c>
      <c r="Q220" s="1">
        <v>1</v>
      </c>
      <c r="R220" s="1" t="str">
        <f>VLOOKUP(P220,Tabla1[[#Data],[#Totals],[establecimiento]],1,0)</f>
        <v>VALLE HERMOSO</v>
      </c>
    </row>
    <row r="221" spans="1:18" x14ac:dyDescent="0.3">
      <c r="A221" s="34">
        <v>700226</v>
      </c>
      <c r="B221" s="35" t="s">
        <v>197</v>
      </c>
      <c r="C221" s="35" t="s">
        <v>281</v>
      </c>
      <c r="D221" s="35" t="s">
        <v>127</v>
      </c>
      <c r="E221" s="23" t="s">
        <v>128</v>
      </c>
      <c r="F221" s="36">
        <v>-17.621176306300001</v>
      </c>
      <c r="G221" s="36">
        <v>-62.223953310200002</v>
      </c>
      <c r="H221" s="37" t="s">
        <v>187</v>
      </c>
      <c r="I221" s="35" t="s">
        <v>188</v>
      </c>
      <c r="J221" s="35" t="s">
        <v>189</v>
      </c>
      <c r="K221" s="35" t="s">
        <v>190</v>
      </c>
      <c r="L221" s="35">
        <v>1</v>
      </c>
      <c r="M221" s="35">
        <f>VLOOKUP(Tabla1[[#This Row],[establecimiento]],$P$2:$Q$257,2,0)</f>
        <v>1</v>
      </c>
      <c r="N221" s="35">
        <f>Tabla1[[#This Row],[I2_objetivo]]-Tabla1[[#This Row],[I2_realizado]]</f>
        <v>0</v>
      </c>
      <c r="P221" s="1" t="s">
        <v>79</v>
      </c>
      <c r="Q221" s="1">
        <v>1</v>
      </c>
      <c r="R221" s="1" t="str">
        <f>VLOOKUP(P221,Tabla1[[#Data],[#Totals],[establecimiento]],1,0)</f>
        <v>VERDE UNO</v>
      </c>
    </row>
    <row r="222" spans="1:18" x14ac:dyDescent="0.3">
      <c r="A222" s="34"/>
      <c r="B222" s="53" t="s">
        <v>249</v>
      </c>
      <c r="C222" s="53" t="s">
        <v>294</v>
      </c>
      <c r="D222" s="53" t="s">
        <v>352</v>
      </c>
      <c r="E222" s="23" t="s">
        <v>399</v>
      </c>
      <c r="F222" s="36">
        <v>-14.8314379615835</v>
      </c>
      <c r="G222" s="36">
        <v>-64.903672633722195</v>
      </c>
      <c r="H222" s="54" t="s">
        <v>187</v>
      </c>
      <c r="I222" s="54" t="s">
        <v>188</v>
      </c>
      <c r="J222" s="54" t="s">
        <v>189</v>
      </c>
      <c r="K222" s="54" t="s">
        <v>204</v>
      </c>
      <c r="L222" s="36">
        <v>1</v>
      </c>
      <c r="M222" s="35">
        <f>VLOOKUP(Tabla1[[#This Row],[establecimiento]],$P$2:$Q$257,2,0)</f>
        <v>1</v>
      </c>
      <c r="N222" s="35">
        <f>Tabla1[[#This Row],[I2_objetivo]]-Tabla1[[#This Row],[I2_realizado]]</f>
        <v>0</v>
      </c>
      <c r="P222" s="1" t="s">
        <v>30</v>
      </c>
      <c r="Q222" s="1">
        <v>1</v>
      </c>
      <c r="R222" s="1" t="str">
        <f>VLOOKUP(P222,Tabla1[[#Data],[#Totals],[establecimiento]],1,0)</f>
        <v>VIACHA</v>
      </c>
    </row>
    <row r="223" spans="1:18" x14ac:dyDescent="0.3">
      <c r="A223" s="34">
        <v>300541</v>
      </c>
      <c r="B223" s="35" t="s">
        <v>200</v>
      </c>
      <c r="C223" s="35" t="s">
        <v>215</v>
      </c>
      <c r="D223" s="35" t="s">
        <v>200</v>
      </c>
      <c r="E223" s="23" t="s">
        <v>59</v>
      </c>
      <c r="F223" s="36">
        <v>-17.4478426911</v>
      </c>
      <c r="G223" s="36">
        <v>-66.125597206400002</v>
      </c>
      <c r="H223" s="37" t="s">
        <v>196</v>
      </c>
      <c r="I223" s="35" t="s">
        <v>188</v>
      </c>
      <c r="J223" s="35" t="s">
        <v>189</v>
      </c>
      <c r="K223" s="35" t="s">
        <v>204</v>
      </c>
      <c r="L223" s="35">
        <v>1</v>
      </c>
      <c r="M223" s="35">
        <f>VLOOKUP(Tabla1[[#This Row],[establecimiento]],$P$2:$Q$257,2,0)</f>
        <v>1</v>
      </c>
      <c r="N223" s="35">
        <f>Tabla1[[#This Row],[I2_objetivo]]-Tabla1[[#This Row],[I2_realizado]]</f>
        <v>0</v>
      </c>
      <c r="P223" s="1" t="s">
        <v>355</v>
      </c>
      <c r="Q223" s="1">
        <v>1</v>
      </c>
      <c r="R223" s="1" t="str">
        <f>VLOOKUP(P223,Tabla1[[#Data],[#Totals],[establecimiento]],1,0)</f>
        <v>VIACHA CNS</v>
      </c>
    </row>
    <row r="224" spans="1:18" x14ac:dyDescent="0.3">
      <c r="A224" s="34">
        <v>400227</v>
      </c>
      <c r="B224" s="35" t="s">
        <v>184</v>
      </c>
      <c r="C224" s="35" t="s">
        <v>274</v>
      </c>
      <c r="D224" s="35" t="s">
        <v>184</v>
      </c>
      <c r="E224" s="23" t="s">
        <v>79</v>
      </c>
      <c r="F224" s="36">
        <v>-17.990493000000001</v>
      </c>
      <c r="G224" s="36">
        <v>-67.132389000000003</v>
      </c>
      <c r="H224" s="37" t="s">
        <v>196</v>
      </c>
      <c r="I224" s="35" t="s">
        <v>188</v>
      </c>
      <c r="J224" s="35" t="s">
        <v>189</v>
      </c>
      <c r="K224" s="35" t="s">
        <v>190</v>
      </c>
      <c r="L224" s="35">
        <v>1</v>
      </c>
      <c r="M224" s="35">
        <f>VLOOKUP(Tabla1[[#This Row],[establecimiento]],$P$2:$Q$257,2,0)</f>
        <v>1</v>
      </c>
      <c r="N224" s="35">
        <f>Tabla1[[#This Row],[I2_objetivo]]-Tabla1[[#This Row],[I2_realizado]]</f>
        <v>0</v>
      </c>
      <c r="P224" s="1" t="s">
        <v>25</v>
      </c>
      <c r="Q224" s="1">
        <v>1</v>
      </c>
      <c r="R224" s="1" t="str">
        <f>VLOOKUP(P224,Tabla1[[#Data],[#Totals],[establecimiento]],1,0)</f>
        <v>VICHAYA</v>
      </c>
    </row>
    <row r="225" spans="1:18" x14ac:dyDescent="0.3">
      <c r="A225" s="34">
        <v>200358</v>
      </c>
      <c r="B225" s="35" t="s">
        <v>193</v>
      </c>
      <c r="C225" s="35" t="s">
        <v>354</v>
      </c>
      <c r="D225" s="35" t="s">
        <v>30</v>
      </c>
      <c r="E225" s="23" t="s">
        <v>30</v>
      </c>
      <c r="F225" s="36">
        <v>-16.648408581200002</v>
      </c>
      <c r="G225" s="36">
        <v>-68.301773624199996</v>
      </c>
      <c r="H225" s="37" t="s">
        <v>196</v>
      </c>
      <c r="I225" s="35" t="s">
        <v>188</v>
      </c>
      <c r="J225" s="35" t="s">
        <v>189</v>
      </c>
      <c r="K225" s="35" t="s">
        <v>190</v>
      </c>
      <c r="L225" s="35">
        <v>1</v>
      </c>
      <c r="M225" s="35">
        <f>VLOOKUP(Tabla1[[#This Row],[establecimiento]],$P$2:$Q$257,2,0)</f>
        <v>1</v>
      </c>
      <c r="N225" s="35">
        <f>Tabla1[[#This Row],[I2_objetivo]]-Tabla1[[#This Row],[I2_realizado]]</f>
        <v>0</v>
      </c>
      <c r="P225" s="1" t="s">
        <v>337</v>
      </c>
      <c r="Q225" s="1">
        <v>1</v>
      </c>
      <c r="R225" s="1" t="str">
        <f>VLOOKUP(P225,Tabla1[[#Data],[#Totals],[establecimiento]],1,0)</f>
        <v>VILLA  MARLECITA (M)</v>
      </c>
    </row>
    <row r="226" spans="1:18" x14ac:dyDescent="0.3">
      <c r="A226" s="34">
        <v>200362</v>
      </c>
      <c r="B226" s="35" t="s">
        <v>193</v>
      </c>
      <c r="C226" s="35" t="s">
        <v>354</v>
      </c>
      <c r="D226" s="35" t="s">
        <v>30</v>
      </c>
      <c r="E226" s="23" t="s">
        <v>355</v>
      </c>
      <c r="F226" s="36">
        <v>-16.654019000000002</v>
      </c>
      <c r="G226" s="36">
        <v>-68.302061499999994</v>
      </c>
      <c r="H226" s="37"/>
      <c r="I226" s="35" t="s">
        <v>188</v>
      </c>
      <c r="J226" s="35" t="s">
        <v>213</v>
      </c>
      <c r="K226" s="35" t="s">
        <v>214</v>
      </c>
      <c r="L226" s="35">
        <v>1</v>
      </c>
      <c r="M226" s="35">
        <f>VLOOKUP(Tabla1[[#This Row],[establecimiento]],$P$2:$Q$257,2,0)</f>
        <v>1</v>
      </c>
      <c r="N226" s="35">
        <f>Tabla1[[#This Row],[I2_objetivo]]-Tabla1[[#This Row],[I2_realizado]]</f>
        <v>0</v>
      </c>
      <c r="P226" s="1" t="s">
        <v>66</v>
      </c>
      <c r="Q226" s="1">
        <v>1</v>
      </c>
      <c r="R226" s="1" t="str">
        <f>VLOOKUP(P226,Tabla1[[#Data],[#Totals],[establecimiento]],1,0)</f>
        <v>VILLA 14 DE SEPTIEMBRE</v>
      </c>
    </row>
    <row r="227" spans="1:18" x14ac:dyDescent="0.3">
      <c r="A227" s="34">
        <v>200798</v>
      </c>
      <c r="B227" s="35" t="s">
        <v>193</v>
      </c>
      <c r="C227" s="35" t="s">
        <v>195</v>
      </c>
      <c r="D227" s="35" t="s">
        <v>24</v>
      </c>
      <c r="E227" s="23" t="s">
        <v>25</v>
      </c>
      <c r="F227" s="36">
        <v>-17.117438590900001</v>
      </c>
      <c r="G227" s="36">
        <v>-68.781125403000004</v>
      </c>
      <c r="H227" s="37" t="s">
        <v>196</v>
      </c>
      <c r="I227" s="35" t="s">
        <v>188</v>
      </c>
      <c r="J227" s="35" t="s">
        <v>189</v>
      </c>
      <c r="K227" s="35" t="s">
        <v>190</v>
      </c>
      <c r="L227" s="35">
        <v>1</v>
      </c>
      <c r="M227" s="35">
        <f>VLOOKUP(Tabla1[[#This Row],[establecimiento]],$P$2:$Q$257,2,0)</f>
        <v>1</v>
      </c>
      <c r="N227" s="35">
        <f>Tabla1[[#This Row],[I2_objetivo]]-Tabla1[[#This Row],[I2_realizado]]</f>
        <v>0</v>
      </c>
      <c r="P227" s="1" t="s">
        <v>333</v>
      </c>
      <c r="Q227" s="1">
        <v>1</v>
      </c>
      <c r="R227" s="1" t="str">
        <f>VLOOKUP(P227,Tabla1[[#Data],[#Totals],[establecimiento]],1,0)</f>
        <v>VILLA ARMONIA (CHQ)</v>
      </c>
    </row>
    <row r="228" spans="1:18" x14ac:dyDescent="0.3">
      <c r="A228" s="34">
        <v>100344</v>
      </c>
      <c r="B228" s="35" t="s">
        <v>330</v>
      </c>
      <c r="C228" s="35" t="s">
        <v>335</v>
      </c>
      <c r="D228" s="35" t="s">
        <v>367</v>
      </c>
      <c r="E228" s="23" t="s">
        <v>337</v>
      </c>
      <c r="F228" s="36">
        <v>-19.001273699999999</v>
      </c>
      <c r="G228" s="36">
        <v>-65.313680500000004</v>
      </c>
      <c r="H228" s="37"/>
      <c r="I228" s="35" t="s">
        <v>312</v>
      </c>
      <c r="J228" s="35" t="s">
        <v>331</v>
      </c>
      <c r="K228" s="35" t="s">
        <v>313</v>
      </c>
      <c r="L228" s="35">
        <v>1</v>
      </c>
      <c r="M228" s="35">
        <f>VLOOKUP(Tabla1[[#This Row],[establecimiento]],$P$2:$Q$257,2,0)</f>
        <v>1</v>
      </c>
      <c r="N228" s="35">
        <f>Tabla1[[#This Row],[I2_objetivo]]-Tabla1[[#This Row],[I2_realizado]]</f>
        <v>0</v>
      </c>
      <c r="P228" s="1" t="s">
        <v>173</v>
      </c>
      <c r="Q228" s="1">
        <v>1</v>
      </c>
      <c r="R228" s="1" t="str">
        <f>VLOOKUP(P228,Tabla1[[#Data],[#Totals],[establecimiento]],1,0)</f>
        <v>VILLA BUSCH</v>
      </c>
    </row>
    <row r="229" spans="1:18" x14ac:dyDescent="0.3">
      <c r="A229" s="34">
        <v>300286</v>
      </c>
      <c r="B229" s="35" t="s">
        <v>200</v>
      </c>
      <c r="C229" s="35" t="s">
        <v>356</v>
      </c>
      <c r="D229" s="35" t="s">
        <v>356</v>
      </c>
      <c r="E229" s="23" t="s">
        <v>66</v>
      </c>
      <c r="F229" s="36">
        <v>-16.846297410599998</v>
      </c>
      <c r="G229" s="36">
        <v>-65.348913107900003</v>
      </c>
      <c r="H229" s="37" t="s">
        <v>196</v>
      </c>
      <c r="I229" s="35" t="s">
        <v>188</v>
      </c>
      <c r="J229" s="35" t="s">
        <v>189</v>
      </c>
      <c r="K229" s="35" t="s">
        <v>190</v>
      </c>
      <c r="L229" s="35">
        <v>1</v>
      </c>
      <c r="M229" s="35">
        <f>VLOOKUP(Tabla1[[#This Row],[establecimiento]],$P$2:$Q$257,2,0)</f>
        <v>1</v>
      </c>
      <c r="N229" s="35">
        <f>Tabla1[[#This Row],[I2_objetivo]]-Tabla1[[#This Row],[I2_realizado]]</f>
        <v>0</v>
      </c>
      <c r="P229" s="1" t="s">
        <v>97</v>
      </c>
      <c r="Q229" s="1">
        <v>1</v>
      </c>
      <c r="R229" s="1" t="str">
        <f>VLOOKUP(P229,Tabla1[[#Data],[#Totals],[establecimiento]],1,0)</f>
        <v>VILLA COLON</v>
      </c>
    </row>
    <row r="230" spans="1:18" x14ac:dyDescent="0.3">
      <c r="A230" s="34">
        <v>100077</v>
      </c>
      <c r="B230" s="35" t="s">
        <v>330</v>
      </c>
      <c r="C230" s="35" t="s">
        <v>332</v>
      </c>
      <c r="D230" s="35" t="s">
        <v>367</v>
      </c>
      <c r="E230" s="23" t="s">
        <v>333</v>
      </c>
      <c r="F230" s="36">
        <v>-19.023681</v>
      </c>
      <c r="G230" s="36">
        <v>-65.248699000000002</v>
      </c>
      <c r="H230" s="37"/>
      <c r="I230" s="35" t="s">
        <v>312</v>
      </c>
      <c r="J230" s="35" t="s">
        <v>331</v>
      </c>
      <c r="K230" s="35" t="s">
        <v>313</v>
      </c>
      <c r="L230" s="35">
        <v>1</v>
      </c>
      <c r="M230" s="35">
        <f>VLOOKUP(Tabla1[[#This Row],[establecimiento]],$P$2:$Q$257,2,0)</f>
        <v>1</v>
      </c>
      <c r="N230" s="35">
        <f>Tabla1[[#This Row],[I2_objetivo]]-Tabla1[[#This Row],[I2_realizado]]</f>
        <v>0</v>
      </c>
      <c r="P230" s="1" t="s">
        <v>19</v>
      </c>
      <c r="Q230" s="1">
        <v>1</v>
      </c>
      <c r="R230" s="1" t="str">
        <f>VLOOKUP(P230,Tabla1[[#Data],[#Totals],[establecimiento]],1,0)</f>
        <v>VILLA COOPERATIVA</v>
      </c>
    </row>
    <row r="231" spans="1:18" x14ac:dyDescent="0.3">
      <c r="A231" s="38">
        <v>900008</v>
      </c>
      <c r="B231" s="35" t="s">
        <v>209</v>
      </c>
      <c r="C231" s="35" t="s">
        <v>210</v>
      </c>
      <c r="D231" s="35" t="s">
        <v>172</v>
      </c>
      <c r="E231" s="23" t="s">
        <v>173</v>
      </c>
      <c r="F231" s="35">
        <v>-11.0877480305</v>
      </c>
      <c r="G231" s="35">
        <v>-68.7816617119</v>
      </c>
      <c r="H231" s="37" t="s">
        <v>196</v>
      </c>
      <c r="I231" s="35" t="s">
        <v>188</v>
      </c>
      <c r="J231" s="35" t="s">
        <v>189</v>
      </c>
      <c r="K231" s="35" t="s">
        <v>190</v>
      </c>
      <c r="L231" s="35">
        <v>1</v>
      </c>
      <c r="M231" s="35">
        <f>VLOOKUP(Tabla1[[#This Row],[establecimiento]],$P$2:$Q$257,2,0)</f>
        <v>1</v>
      </c>
      <c r="N231" s="35">
        <f>Tabla1[[#This Row],[I2_objetivo]]-Tabla1[[#This Row],[I2_realizado]]</f>
        <v>0</v>
      </c>
      <c r="P231" s="1" t="s">
        <v>53</v>
      </c>
      <c r="Q231" s="1">
        <v>1</v>
      </c>
      <c r="R231" s="1" t="str">
        <f>VLOOKUP(P231,Tabla1[[#Data],[#Totals],[establecimiento]],1,0)</f>
        <v>VILLA ISRAEL PUCARA</v>
      </c>
    </row>
    <row r="232" spans="1:18" x14ac:dyDescent="0.3">
      <c r="A232" s="34">
        <v>500028</v>
      </c>
      <c r="B232" s="35" t="s">
        <v>95</v>
      </c>
      <c r="C232" s="35" t="s">
        <v>286</v>
      </c>
      <c r="D232" s="35" t="s">
        <v>95</v>
      </c>
      <c r="E232" s="23" t="s">
        <v>97</v>
      </c>
      <c r="F232" s="36">
        <v>-19.5904840048</v>
      </c>
      <c r="G232" s="36">
        <v>-65.740574758500003</v>
      </c>
      <c r="H232" s="37" t="s">
        <v>196</v>
      </c>
      <c r="I232" s="35" t="s">
        <v>188</v>
      </c>
      <c r="J232" s="35" t="s">
        <v>189</v>
      </c>
      <c r="K232" s="35" t="s">
        <v>190</v>
      </c>
      <c r="L232" s="35">
        <v>1</v>
      </c>
      <c r="M232" s="35">
        <f>VLOOKUP(Tabla1[[#This Row],[establecimiento]],$P$2:$Q$257,2,0)</f>
        <v>1</v>
      </c>
      <c r="N232" s="35">
        <f>Tabla1[[#This Row],[I2_objetivo]]-Tabla1[[#This Row],[I2_realizado]]</f>
        <v>0</v>
      </c>
      <c r="P232" s="1" t="s">
        <v>336</v>
      </c>
      <c r="Q232" s="1">
        <v>1</v>
      </c>
      <c r="R232" s="1" t="str">
        <f>VLOOKUP(P232,Tabla1[[#Data],[#Totals],[establecimiento]],1,0)</f>
        <v>VILLA LA JASTAMBO (M)</v>
      </c>
    </row>
    <row r="233" spans="1:18" x14ac:dyDescent="0.3">
      <c r="A233" s="34">
        <v>200206</v>
      </c>
      <c r="B233" s="35" t="s">
        <v>193</v>
      </c>
      <c r="C233" s="35" t="s">
        <v>244</v>
      </c>
      <c r="D233" s="35" t="s">
        <v>243</v>
      </c>
      <c r="E233" s="23" t="s">
        <v>19</v>
      </c>
      <c r="F233" s="36">
        <v>-16.473393999900001</v>
      </c>
      <c r="G233" s="36">
        <v>-68.221620000000001</v>
      </c>
      <c r="H233" s="37" t="s">
        <v>196</v>
      </c>
      <c r="I233" s="35" t="s">
        <v>188</v>
      </c>
      <c r="J233" s="35" t="s">
        <v>189</v>
      </c>
      <c r="K233" s="35" t="s">
        <v>190</v>
      </c>
      <c r="L233" s="35">
        <v>1</v>
      </c>
      <c r="M233" s="35">
        <f>VLOOKUP(Tabla1[[#This Row],[establecimiento]],$P$2:$Q$257,2,0)</f>
        <v>1</v>
      </c>
      <c r="N233" s="35">
        <f>Tabla1[[#This Row],[I2_objetivo]]-Tabla1[[#This Row],[I2_realizado]]</f>
        <v>0</v>
      </c>
      <c r="P233" s="1" t="s">
        <v>100</v>
      </c>
      <c r="Q233" s="1">
        <v>1</v>
      </c>
      <c r="R233" s="1" t="str">
        <f>VLOOKUP(P233,Tabla1[[#Data],[#Totals],[establecimiento]],1,0)</f>
        <v>VILLA MECANICOS</v>
      </c>
    </row>
    <row r="234" spans="1:18" x14ac:dyDescent="0.3">
      <c r="A234" s="34">
        <v>300054</v>
      </c>
      <c r="B234" s="35" t="s">
        <v>200</v>
      </c>
      <c r="C234" s="35" t="s">
        <v>215</v>
      </c>
      <c r="D234" s="35" t="s">
        <v>200</v>
      </c>
      <c r="E234" s="23" t="s">
        <v>53</v>
      </c>
      <c r="F234" s="36">
        <v>-17.486046495899998</v>
      </c>
      <c r="G234" s="36">
        <v>-66.172671324099994</v>
      </c>
      <c r="H234" s="37" t="s">
        <v>196</v>
      </c>
      <c r="I234" s="35" t="s">
        <v>188</v>
      </c>
      <c r="J234" s="35" t="s">
        <v>189</v>
      </c>
      <c r="K234" s="35" t="s">
        <v>190</v>
      </c>
      <c r="L234" s="35">
        <v>1</v>
      </c>
      <c r="M234" s="35">
        <f>VLOOKUP(Tabla1[[#This Row],[establecimiento]],$P$2:$Q$257,2,0)</f>
        <v>1</v>
      </c>
      <c r="N234" s="35">
        <f>Tabla1[[#This Row],[I2_objetivo]]-Tabla1[[#This Row],[I2_realizado]]</f>
        <v>0</v>
      </c>
      <c r="P234" s="1" t="s">
        <v>164</v>
      </c>
      <c r="Q234" s="1">
        <v>1</v>
      </c>
      <c r="R234" s="1" t="str">
        <f>VLOOKUP(P234,Tabla1[[#Data],[#Totals],[establecimiento]],1,0)</f>
        <v>VILLA NINA</v>
      </c>
    </row>
    <row r="235" spans="1:18" x14ac:dyDescent="0.3">
      <c r="A235" s="34">
        <v>100343</v>
      </c>
      <c r="B235" s="35" t="s">
        <v>330</v>
      </c>
      <c r="C235" s="35" t="s">
        <v>335</v>
      </c>
      <c r="D235" s="35" t="s">
        <v>367</v>
      </c>
      <c r="E235" s="23" t="s">
        <v>336</v>
      </c>
      <c r="F235" s="35">
        <v>-19.011082999999999</v>
      </c>
      <c r="G235" s="35">
        <v>-65.304445000000001</v>
      </c>
      <c r="H235" s="37" t="s">
        <v>196</v>
      </c>
      <c r="I235" s="35" t="s">
        <v>312</v>
      </c>
      <c r="J235" s="35" t="s">
        <v>331</v>
      </c>
      <c r="K235" s="35" t="s">
        <v>313</v>
      </c>
      <c r="L235" s="35">
        <v>1</v>
      </c>
      <c r="M235" s="35">
        <f>VLOOKUP(Tabla1[[#This Row],[establecimiento]],$P$2:$Q$257,2,0)</f>
        <v>1</v>
      </c>
      <c r="N235" s="35">
        <f>Tabla1[[#This Row],[I2_objetivo]]-Tabla1[[#This Row],[I2_realizado]]</f>
        <v>0</v>
      </c>
      <c r="P235" s="1" t="s">
        <v>31</v>
      </c>
      <c r="Q235" s="1">
        <v>1</v>
      </c>
      <c r="R235" s="1" t="str">
        <f>VLOOKUP(P235,Tabla1[[#Data],[#Totals],[establecimiento]],1,0)</f>
        <v>VILLA REMEDIOS</v>
      </c>
    </row>
    <row r="236" spans="1:18" x14ac:dyDescent="0.3">
      <c r="A236" s="34">
        <v>500508</v>
      </c>
      <c r="B236" s="35" t="s">
        <v>95</v>
      </c>
      <c r="C236" s="35" t="s">
        <v>286</v>
      </c>
      <c r="D236" s="35" t="s">
        <v>95</v>
      </c>
      <c r="E236" s="23" t="s">
        <v>100</v>
      </c>
      <c r="F236" s="36">
        <v>-19.567869999799999</v>
      </c>
      <c r="G236" s="36">
        <v>-65.74821</v>
      </c>
      <c r="H236" s="37" t="s">
        <v>196</v>
      </c>
      <c r="I236" s="35" t="s">
        <v>188</v>
      </c>
      <c r="J236" s="35" t="s">
        <v>189</v>
      </c>
      <c r="K236" s="35" t="s">
        <v>190</v>
      </c>
      <c r="L236" s="35">
        <v>1</v>
      </c>
      <c r="M236" s="35">
        <f>VLOOKUP(Tabla1[[#This Row],[establecimiento]],$P$2:$Q$257,2,0)</f>
        <v>1</v>
      </c>
      <c r="N236" s="35">
        <f>Tabla1[[#This Row],[I2_objetivo]]-Tabla1[[#This Row],[I2_realizado]]</f>
        <v>0</v>
      </c>
      <c r="P236" s="1" t="s">
        <v>357</v>
      </c>
      <c r="Q236" s="1">
        <v>1</v>
      </c>
      <c r="R236" s="1" t="str">
        <f>VLOOKUP(P236,Tabla1[[#Data],[#Totals],[establecimiento]],1,0)</f>
        <v>VILLA TUNARI - CBBA</v>
      </c>
    </row>
    <row r="237" spans="1:18" x14ac:dyDescent="0.3">
      <c r="A237" s="34">
        <v>800188</v>
      </c>
      <c r="B237" s="35" t="s">
        <v>249</v>
      </c>
      <c r="C237" s="35" t="s">
        <v>302</v>
      </c>
      <c r="D237" s="35" t="s">
        <v>301</v>
      </c>
      <c r="E237" s="23" t="s">
        <v>164</v>
      </c>
      <c r="F237" s="35">
        <v>-14.9945099353</v>
      </c>
      <c r="G237" s="35">
        <v>-65.641159318899994</v>
      </c>
      <c r="H237" s="37" t="s">
        <v>196</v>
      </c>
      <c r="I237" s="35" t="s">
        <v>188</v>
      </c>
      <c r="J237" s="35" t="s">
        <v>189</v>
      </c>
      <c r="K237" s="35" t="s">
        <v>204</v>
      </c>
      <c r="L237" s="35">
        <v>1</v>
      </c>
      <c r="M237" s="35">
        <f>VLOOKUP(Tabla1[[#This Row],[establecimiento]],$P$2:$Q$257,2,0)</f>
        <v>1</v>
      </c>
      <c r="N237" s="35">
        <f>Tabla1[[#This Row],[I2_objetivo]]-Tabla1[[#This Row],[I2_realizado]]</f>
        <v>0</v>
      </c>
      <c r="P237" s="1" t="s">
        <v>245</v>
      </c>
      <c r="Q237" s="1">
        <v>1</v>
      </c>
      <c r="R237" s="1" t="str">
        <f>VLOOKUP(P237,Tabla1[[#Data],[#Totals],[establecimiento]],1,0)</f>
        <v>VILLA TUNARI - EA</v>
      </c>
    </row>
    <row r="238" spans="1:18" x14ac:dyDescent="0.3">
      <c r="A238" s="34">
        <v>200361</v>
      </c>
      <c r="B238" s="35" t="s">
        <v>193</v>
      </c>
      <c r="C238" s="35" t="s">
        <v>354</v>
      </c>
      <c r="D238" s="35" t="s">
        <v>30</v>
      </c>
      <c r="E238" s="23" t="s">
        <v>31</v>
      </c>
      <c r="F238" s="36">
        <v>-16.773278492199999</v>
      </c>
      <c r="G238" s="36">
        <v>-68.174033287599997</v>
      </c>
      <c r="H238" s="37" t="s">
        <v>196</v>
      </c>
      <c r="I238" s="35" t="s">
        <v>188</v>
      </c>
      <c r="J238" s="35" t="s">
        <v>189</v>
      </c>
      <c r="K238" s="35" t="s">
        <v>190</v>
      </c>
      <c r="L238" s="35">
        <v>1</v>
      </c>
      <c r="M238" s="35">
        <f>VLOOKUP(Tabla1[[#This Row],[establecimiento]],$P$2:$Q$257,2,0)</f>
        <v>1</v>
      </c>
      <c r="N238" s="35">
        <f>Tabla1[[#This Row],[I2_objetivo]]-Tabla1[[#This Row],[I2_realizado]]</f>
        <v>0</v>
      </c>
      <c r="P238" s="1" t="s">
        <v>143</v>
      </c>
      <c r="Q238" s="1">
        <v>1</v>
      </c>
      <c r="R238" s="1" t="str">
        <f>VLOOKUP(P238,Tabla1[[#Data],[#Totals],[establecimiento]],1,0)</f>
        <v>VILLA VECINAL</v>
      </c>
    </row>
    <row r="239" spans="1:18" x14ac:dyDescent="0.3">
      <c r="A239" s="34">
        <v>300697</v>
      </c>
      <c r="B239" s="35" t="s">
        <v>200</v>
      </c>
      <c r="C239" s="35" t="s">
        <v>356</v>
      </c>
      <c r="D239" s="35" t="s">
        <v>356</v>
      </c>
      <c r="E239" s="23" t="s">
        <v>357</v>
      </c>
      <c r="F239" s="36">
        <v>-16.9225931</v>
      </c>
      <c r="G239" s="36">
        <v>-65.956996799999999</v>
      </c>
      <c r="H239" s="37"/>
      <c r="I239" s="35" t="s">
        <v>188</v>
      </c>
      <c r="J239" s="35" t="s">
        <v>189</v>
      </c>
      <c r="K239" s="35" t="s">
        <v>204</v>
      </c>
      <c r="L239" s="35">
        <v>1</v>
      </c>
      <c r="M239" s="35">
        <f>VLOOKUP(Tabla1[[#This Row],[establecimiento]],$P$2:$Q$257,2,0)</f>
        <v>1</v>
      </c>
      <c r="N239" s="35">
        <f>Tabla1[[#This Row],[I2_objetivo]]-Tabla1[[#This Row],[I2_realizado]]</f>
        <v>0</v>
      </c>
      <c r="P239" s="1" t="s">
        <v>216</v>
      </c>
      <c r="Q239" s="1">
        <v>1</v>
      </c>
      <c r="R239" s="1" t="str">
        <f>VLOOKUP(P239,Tabla1[[#Data],[#Totals],[establecimiento]],1,0)</f>
        <v>VILLA VENEZUELA - CBBA</v>
      </c>
    </row>
    <row r="240" spans="1:18" x14ac:dyDescent="0.3">
      <c r="A240" s="34">
        <v>200189</v>
      </c>
      <c r="B240" s="35" t="s">
        <v>193</v>
      </c>
      <c r="C240" s="35" t="s">
        <v>244</v>
      </c>
      <c r="D240" s="35" t="s">
        <v>243</v>
      </c>
      <c r="E240" s="23" t="s">
        <v>245</v>
      </c>
      <c r="F240" s="36">
        <v>-16.495982000200001</v>
      </c>
      <c r="G240" s="36">
        <v>-68.193617000000003</v>
      </c>
      <c r="H240" s="37" t="s">
        <v>196</v>
      </c>
      <c r="I240" s="35" t="s">
        <v>188</v>
      </c>
      <c r="J240" s="35" t="s">
        <v>189</v>
      </c>
      <c r="K240" s="35" t="s">
        <v>190</v>
      </c>
      <c r="L240" s="35">
        <v>1</v>
      </c>
      <c r="M240" s="35">
        <f>VLOOKUP(Tabla1[[#This Row],[establecimiento]],$P$2:$Q$257,2,0)</f>
        <v>1</v>
      </c>
      <c r="N240" s="35">
        <f>Tabla1[[#This Row],[I2_objetivo]]-Tabla1[[#This Row],[I2_realizado]]</f>
        <v>0</v>
      </c>
      <c r="P240" s="1" t="s">
        <v>365</v>
      </c>
      <c r="Q240" s="1">
        <v>1</v>
      </c>
      <c r="R240" s="1" t="str">
        <f>VLOOKUP(P240,Tabla1[[#Data],[#Totals],[establecimiento]],1,0)</f>
        <v>VILLA VENEZUELA - PT</v>
      </c>
    </row>
    <row r="241" spans="1:18" x14ac:dyDescent="0.3">
      <c r="A241" s="34">
        <v>800018</v>
      </c>
      <c r="B241" s="35" t="s">
        <v>249</v>
      </c>
      <c r="C241" s="35" t="s">
        <v>294</v>
      </c>
      <c r="D241" s="35" t="s">
        <v>352</v>
      </c>
      <c r="E241" s="23" t="s">
        <v>143</v>
      </c>
      <c r="F241" s="35">
        <v>-14.8100339996</v>
      </c>
      <c r="G241" s="35">
        <v>-64.877711999799999</v>
      </c>
      <c r="H241" s="37" t="s">
        <v>196</v>
      </c>
      <c r="I241" s="35" t="s">
        <v>188</v>
      </c>
      <c r="J241" s="35" t="s">
        <v>189</v>
      </c>
      <c r="K241" s="35" t="s">
        <v>204</v>
      </c>
      <c r="L241" s="35">
        <v>1</v>
      </c>
      <c r="M241" s="35">
        <f>VLOOKUP(Tabla1[[#This Row],[establecimiento]],$P$2:$Q$257,2,0)</f>
        <v>1</v>
      </c>
      <c r="N241" s="35">
        <f>Tabla1[[#This Row],[I2_objetivo]]-Tabla1[[#This Row],[I2_realizado]]</f>
        <v>0</v>
      </c>
      <c r="P241" s="1" t="s">
        <v>23</v>
      </c>
      <c r="Q241" s="1">
        <v>1</v>
      </c>
      <c r="R241" s="1" t="str">
        <f>VLOOKUP(P241,Tabla1[[#Data],[#Totals],[establecimiento]],1,0)</f>
        <v>VILLA YUNGUYO</v>
      </c>
    </row>
    <row r="242" spans="1:18" x14ac:dyDescent="0.3">
      <c r="A242" s="34">
        <v>300584</v>
      </c>
      <c r="B242" s="35" t="s">
        <v>200</v>
      </c>
      <c r="C242" s="35" t="s">
        <v>215</v>
      </c>
      <c r="D242" s="35" t="s">
        <v>200</v>
      </c>
      <c r="E242" s="23" t="s">
        <v>216</v>
      </c>
      <c r="F242" s="35">
        <v>-17.442269</v>
      </c>
      <c r="G242" s="35">
        <v>-66.141112000000007</v>
      </c>
      <c r="H242" s="37" t="s">
        <v>196</v>
      </c>
      <c r="I242" s="35" t="s">
        <v>188</v>
      </c>
      <c r="J242" s="35" t="s">
        <v>189</v>
      </c>
      <c r="K242" s="35" t="s">
        <v>190</v>
      </c>
      <c r="L242" s="35">
        <v>1</v>
      </c>
      <c r="M242" s="35">
        <f>VLOOKUP(Tabla1[[#This Row],[establecimiento]],$P$2:$Q$257,2,0)</f>
        <v>1</v>
      </c>
      <c r="N242" s="35">
        <f>Tabla1[[#This Row],[I2_objetivo]]-Tabla1[[#This Row],[I2_realizado]]</f>
        <v>0</v>
      </c>
      <c r="P242" s="1" t="s">
        <v>34</v>
      </c>
      <c r="Q242" s="1">
        <v>1</v>
      </c>
      <c r="R242" s="1" t="str">
        <f>VLOOKUP(P242,Tabla1[[#Data],[#Totals],[establecimiento]],1,0)</f>
        <v>VILOCO</v>
      </c>
    </row>
    <row r="243" spans="1:18" x14ac:dyDescent="0.3">
      <c r="A243" s="34">
        <v>500034</v>
      </c>
      <c r="B243" s="35" t="s">
        <v>95</v>
      </c>
      <c r="C243" s="35" t="s">
        <v>286</v>
      </c>
      <c r="D243" s="35" t="s">
        <v>95</v>
      </c>
      <c r="E243" s="23" t="s">
        <v>365</v>
      </c>
      <c r="F243" s="36">
        <v>-19.578484</v>
      </c>
      <c r="G243" s="36">
        <v>-65.770864999699995</v>
      </c>
      <c r="H243" s="37" t="s">
        <v>196</v>
      </c>
      <c r="I243" s="35" t="s">
        <v>188</v>
      </c>
      <c r="J243" s="35" t="s">
        <v>189</v>
      </c>
      <c r="K243" s="35" t="s">
        <v>190</v>
      </c>
      <c r="L243" s="35">
        <v>1</v>
      </c>
      <c r="M243" s="35">
        <f>VLOOKUP(Tabla1[[#This Row],[establecimiento]],$P$2:$Q$257,2,0)</f>
        <v>1</v>
      </c>
      <c r="N243" s="35">
        <f>Tabla1[[#This Row],[I2_objetivo]]-Tabla1[[#This Row],[I2_realizado]]</f>
        <v>0</v>
      </c>
      <c r="P243" s="1" t="s">
        <v>74</v>
      </c>
      <c r="Q243" s="1">
        <v>1</v>
      </c>
      <c r="R243" s="1" t="str">
        <f>VLOOKUP(P243,Tabla1[[#Data],[#Totals],[establecimiento]],1,0)</f>
        <v>VINTO</v>
      </c>
    </row>
    <row r="244" spans="1:18" x14ac:dyDescent="0.3">
      <c r="A244" s="34">
        <v>200837</v>
      </c>
      <c r="B244" s="35" t="s">
        <v>193</v>
      </c>
      <c r="C244" s="35" t="s">
        <v>244</v>
      </c>
      <c r="D244" s="35" t="s">
        <v>243</v>
      </c>
      <c r="E244" s="23" t="s">
        <v>23</v>
      </c>
      <c r="F244" s="36">
        <v>-16.492286570800001</v>
      </c>
      <c r="G244" s="36">
        <v>-68.219115620099998</v>
      </c>
      <c r="H244" s="37" t="s">
        <v>196</v>
      </c>
      <c r="I244" s="35" t="s">
        <v>188</v>
      </c>
      <c r="J244" s="35" t="s">
        <v>189</v>
      </c>
      <c r="K244" s="35" t="s">
        <v>190</v>
      </c>
      <c r="L244" s="35">
        <v>1</v>
      </c>
      <c r="M244" s="35">
        <f>VLOOKUP(Tabla1[[#This Row],[establecimiento]],$P$2:$Q$257,2,0)</f>
        <v>1</v>
      </c>
      <c r="N244" s="35">
        <f>Tabla1[[#This Row],[I2_objetivo]]-Tabla1[[#This Row],[I2_realizado]]</f>
        <v>0</v>
      </c>
      <c r="P244" s="1" t="s">
        <v>160</v>
      </c>
      <c r="Q244" s="1">
        <v>1</v>
      </c>
      <c r="R244" s="1" t="str">
        <f>VLOOKUP(P244,Tabla1[[#Data],[#Totals],[establecimiento]],1,0)</f>
        <v>VIRGEN DEL CARMEN</v>
      </c>
    </row>
    <row r="245" spans="1:18" x14ac:dyDescent="0.3">
      <c r="A245" s="34">
        <v>200400</v>
      </c>
      <c r="B245" s="35" t="s">
        <v>193</v>
      </c>
      <c r="C245" s="35" t="s">
        <v>194</v>
      </c>
      <c r="D245" s="35" t="s">
        <v>33</v>
      </c>
      <c r="E245" s="23" t="s">
        <v>34</v>
      </c>
      <c r="F245" s="36">
        <v>-16.8742240059</v>
      </c>
      <c r="G245" s="36">
        <v>-67.499936485299997</v>
      </c>
      <c r="H245" s="37" t="s">
        <v>187</v>
      </c>
      <c r="I245" s="35" t="s">
        <v>188</v>
      </c>
      <c r="J245" s="35" t="s">
        <v>189</v>
      </c>
      <c r="K245" s="35" t="s">
        <v>190</v>
      </c>
      <c r="L245" s="35">
        <v>1</v>
      </c>
      <c r="M245" s="35">
        <f>VLOOKUP(Tabla1[[#This Row],[establecimiento]],$P$2:$Q$257,2,0)</f>
        <v>1</v>
      </c>
      <c r="N245" s="35">
        <f>Tabla1[[#This Row],[I2_objetivo]]-Tabla1[[#This Row],[I2_realizado]]</f>
        <v>0</v>
      </c>
      <c r="P245" s="1" t="s">
        <v>159</v>
      </c>
      <c r="Q245" s="1">
        <v>1</v>
      </c>
      <c r="R245" s="1" t="str">
        <f>VLOOKUP(P245,Tabla1[[#Data],[#Totals],[establecimiento]],1,0)</f>
        <v>YUCUMO</v>
      </c>
    </row>
    <row r="246" spans="1:18" x14ac:dyDescent="0.3">
      <c r="A246" s="34">
        <v>400015</v>
      </c>
      <c r="B246" s="35" t="s">
        <v>184</v>
      </c>
      <c r="C246" s="35" t="s">
        <v>274</v>
      </c>
      <c r="D246" s="35" t="s">
        <v>184</v>
      </c>
      <c r="E246" s="23" t="s">
        <v>74</v>
      </c>
      <c r="F246" s="36">
        <v>-17.978185590199999</v>
      </c>
      <c r="G246" s="36">
        <v>-67.054876277800005</v>
      </c>
      <c r="H246" s="37" t="s">
        <v>196</v>
      </c>
      <c r="I246" s="35" t="s">
        <v>188</v>
      </c>
      <c r="J246" s="35" t="s">
        <v>189</v>
      </c>
      <c r="K246" s="35" t="s">
        <v>190</v>
      </c>
      <c r="L246" s="35">
        <v>1</v>
      </c>
      <c r="M246" s="35">
        <f>VLOOKUP(Tabla1[[#This Row],[establecimiento]],$P$2:$Q$257,2,0)</f>
        <v>1</v>
      </c>
      <c r="N246" s="35">
        <f>Tabla1[[#This Row],[I2_objetivo]]-Tabla1[[#This Row],[I2_realizado]]</f>
        <v>0</v>
      </c>
      <c r="P246" s="1" t="s">
        <v>73</v>
      </c>
      <c r="Q246" s="1">
        <v>1</v>
      </c>
      <c r="R246" s="1" t="str">
        <f>VLOOKUP(P246,Tabla1[[#Data],[#Totals],[establecimiento]],1,0)</f>
        <v>YUGOESLAVO</v>
      </c>
    </row>
    <row r="247" spans="1:18" x14ac:dyDescent="0.3">
      <c r="A247" s="34">
        <v>800227</v>
      </c>
      <c r="B247" s="35" t="s">
        <v>249</v>
      </c>
      <c r="C247" s="35" t="s">
        <v>299</v>
      </c>
      <c r="D247" s="35" t="s">
        <v>298</v>
      </c>
      <c r="E247" s="23" t="s">
        <v>160</v>
      </c>
      <c r="F247" s="35">
        <v>-14.8517470004</v>
      </c>
      <c r="G247" s="35">
        <v>-66.752529000199999</v>
      </c>
      <c r="H247" s="37" t="s">
        <v>196</v>
      </c>
      <c r="I247" s="35" t="s">
        <v>188</v>
      </c>
      <c r="J247" s="35" t="s">
        <v>189</v>
      </c>
      <c r="K247" s="35" t="s">
        <v>204</v>
      </c>
      <c r="L247" s="35">
        <v>1</v>
      </c>
      <c r="M247" s="35">
        <f>VLOOKUP(Tabla1[[#This Row],[establecimiento]],$P$2:$Q$257,2,0)</f>
        <v>1</v>
      </c>
      <c r="N247" s="35">
        <f>Tabla1[[#This Row],[I2_objetivo]]-Tabla1[[#This Row],[I2_realizado]]</f>
        <v>0</v>
      </c>
      <c r="P247" s="1" t="s">
        <v>402</v>
      </c>
      <c r="Q247" s="1">
        <v>1</v>
      </c>
      <c r="R247" s="1" t="str">
        <f>VLOOKUP(P247,Tabla1[[#Data],[#Totals],[establecimiento]],1,0)</f>
        <v>CENTRO INTEGRADO DE MEDICINA FAMILIAR CIMFA</v>
      </c>
    </row>
    <row r="248" spans="1:18" x14ac:dyDescent="0.3">
      <c r="A248" s="34">
        <v>800086</v>
      </c>
      <c r="B248" s="39" t="s">
        <v>249</v>
      </c>
      <c r="C248" s="39" t="s">
        <v>299</v>
      </c>
      <c r="D248" s="39" t="s">
        <v>298</v>
      </c>
      <c r="E248" s="26" t="s">
        <v>159</v>
      </c>
      <c r="F248" s="35">
        <v>-15.145344999600001</v>
      </c>
      <c r="G248" s="35">
        <v>-67.035388999700004</v>
      </c>
      <c r="H248" s="42" t="s">
        <v>187</v>
      </c>
      <c r="I248" s="39" t="s">
        <v>188</v>
      </c>
      <c r="J248" s="39" t="s">
        <v>189</v>
      </c>
      <c r="K248" s="39" t="s">
        <v>204</v>
      </c>
      <c r="L248" s="35">
        <v>1</v>
      </c>
      <c r="M248" s="35">
        <f>VLOOKUP(Tabla1[[#This Row],[establecimiento]],$P$2:$Q$257,2,0)</f>
        <v>1</v>
      </c>
      <c r="N248" s="35">
        <f>Tabla1[[#This Row],[I2_objetivo]]-Tabla1[[#This Row],[I2_realizado]]</f>
        <v>0</v>
      </c>
      <c r="P248" s="1" t="s">
        <v>395</v>
      </c>
      <c r="Q248" s="1">
        <v>1</v>
      </c>
      <c r="R248" s="1" t="e">
        <f>VLOOKUP(P248,Tabla1[[#Data],[#Totals],[establecimiento]],1,0)</f>
        <v>#N/A</v>
      </c>
    </row>
    <row r="249" spans="1:18" x14ac:dyDescent="0.3">
      <c r="A249" s="34">
        <v>400013</v>
      </c>
      <c r="B249" s="45" t="s">
        <v>184</v>
      </c>
      <c r="C249" s="45" t="s">
        <v>274</v>
      </c>
      <c r="D249" s="45" t="s">
        <v>184</v>
      </c>
      <c r="E249" s="23" t="s">
        <v>73</v>
      </c>
      <c r="F249" s="36">
        <v>-17.937216746000001</v>
      </c>
      <c r="G249" s="36">
        <v>-67.116066625599998</v>
      </c>
      <c r="H249" s="46" t="s">
        <v>196</v>
      </c>
      <c r="I249" s="45" t="s">
        <v>188</v>
      </c>
      <c r="J249" s="45" t="s">
        <v>189</v>
      </c>
      <c r="K249" s="45" t="s">
        <v>190</v>
      </c>
      <c r="L249" s="35">
        <v>1</v>
      </c>
      <c r="M249" s="35">
        <f>VLOOKUP(Tabla1[[#This Row],[establecimiento]],$P$2:$Q$257,2,0)</f>
        <v>1</v>
      </c>
      <c r="N249" s="35">
        <f>Tabla1[[#This Row],[I2_objetivo]]-Tabla1[[#This Row],[I2_realizado]]</f>
        <v>0</v>
      </c>
    </row>
    <row r="250" spans="1:18" x14ac:dyDescent="0.3">
      <c r="A250" s="49" t="s">
        <v>383</v>
      </c>
      <c r="B250" s="55" t="s">
        <v>197</v>
      </c>
      <c r="C250" s="55" t="s">
        <v>304</v>
      </c>
      <c r="D250" s="55" t="s">
        <v>303</v>
      </c>
      <c r="E250" s="23" t="s">
        <v>384</v>
      </c>
      <c r="F250" s="56">
        <v>-16.0473882665597</v>
      </c>
      <c r="G250" s="56">
        <v>-61.094174676880499</v>
      </c>
      <c r="H250" s="50" t="s">
        <v>187</v>
      </c>
      <c r="I250" s="55" t="s">
        <v>188</v>
      </c>
      <c r="J250" s="55" t="s">
        <v>189</v>
      </c>
      <c r="K250" s="55" t="s">
        <v>190</v>
      </c>
      <c r="L250" s="35">
        <v>1</v>
      </c>
      <c r="M250" s="35">
        <v>1</v>
      </c>
      <c r="N250" s="35">
        <f>Tabla1[[#This Row],[I2_objetivo]]-Tabla1[[#This Row],[I2_realizado]]</f>
        <v>0</v>
      </c>
    </row>
    <row r="251" spans="1:18" x14ac:dyDescent="0.3">
      <c r="A251" s="34">
        <v>600290</v>
      </c>
      <c r="B251" s="57" t="s">
        <v>344</v>
      </c>
      <c r="C251" s="57" t="s">
        <v>344</v>
      </c>
      <c r="D251" s="57" t="s">
        <v>344</v>
      </c>
      <c r="E251" s="23" t="s">
        <v>402</v>
      </c>
      <c r="F251" s="36">
        <v>-22.015173000000001</v>
      </c>
      <c r="G251" s="36">
        <v>-63679918</v>
      </c>
      <c r="H251" s="37" t="s">
        <v>196</v>
      </c>
      <c r="I251" s="35" t="s">
        <v>188</v>
      </c>
      <c r="J251" s="35" t="s">
        <v>189</v>
      </c>
      <c r="K251" s="35" t="s">
        <v>190</v>
      </c>
      <c r="L251" s="35">
        <v>1</v>
      </c>
      <c r="M251" s="36">
        <f>VLOOKUP(Tabla1[[#This Row],[establecimiento]],$P$2:$Q$257,2,0)</f>
        <v>1</v>
      </c>
      <c r="N251" s="36">
        <f>Tabla1[[#This Row],[I2_objetivo]]-Tabla1[[#This Row],[I2_realizado]]</f>
        <v>0</v>
      </c>
    </row>
    <row r="252" spans="1:18" x14ac:dyDescent="0.3">
      <c r="A252" s="21" t="s">
        <v>401</v>
      </c>
      <c r="B252" s="19"/>
      <c r="C252" s="19"/>
      <c r="D252" s="19"/>
      <c r="E252" s="27"/>
      <c r="F252" s="19"/>
      <c r="G252" s="19"/>
      <c r="H252" s="20"/>
      <c r="I252" s="19"/>
      <c r="J252" s="19"/>
      <c r="K252" s="19"/>
      <c r="L252" s="19">
        <f>SUBTOTAL(109,Tabla1[I2_objetivo])</f>
        <v>250</v>
      </c>
      <c r="M252" s="19">
        <f>SUBTOTAL(109,Tabla1[I2_realizado])</f>
        <v>250</v>
      </c>
      <c r="N252" s="19">
        <f>SUBTOTAL(109,Tabla1[I2_faltante])</f>
        <v>0</v>
      </c>
    </row>
    <row r="254" spans="1:18" x14ac:dyDescent="0.3">
      <c r="N254" s="12"/>
    </row>
    <row r="256" spans="1:18" x14ac:dyDescent="0.3">
      <c r="R256" s="1" t="s">
        <v>403</v>
      </c>
    </row>
    <row r="259" spans="6:18" x14ac:dyDescent="0.3">
      <c r="F259" s="30"/>
      <c r="R259" s="29" t="s">
        <v>404</v>
      </c>
    </row>
    <row r="275" spans="16:16" x14ac:dyDescent="0.3">
      <c r="P275" s="12">
        <v>246</v>
      </c>
    </row>
    <row r="276" spans="16:16" x14ac:dyDescent="0.3">
      <c r="P276"/>
    </row>
    <row r="277" spans="16:16" x14ac:dyDescent="0.3">
      <c r="P277" t="s">
        <v>396</v>
      </c>
    </row>
    <row r="279" spans="16:16" x14ac:dyDescent="0.3">
      <c r="P279" s="14" t="e">
        <f>VLOOKUP(Tabla1[[#This Row],[establecimiento]],$P$2:$Q$271,2,0)</f>
        <v>#VALUE!</v>
      </c>
    </row>
  </sheetData>
  <autoFilter ref="P1:R234" xr:uid="{87BE339E-1947-46C5-8BE6-5A36FE2DC230}">
    <sortState xmlns:xlrd2="http://schemas.microsoft.com/office/spreadsheetml/2017/richdata2" ref="P2:R248">
      <sortCondition ref="R1:R234"/>
    </sortState>
  </autoFilter>
  <conditionalFormatting sqref="E1:E1048576">
    <cfRule type="duplicateValues" dxfId="32" priority="2"/>
  </conditionalFormatting>
  <conditionalFormatting sqref="F259">
    <cfRule type="duplicateValues" dxfId="31" priority="1"/>
  </conditionalFormatting>
  <pageMargins left="0.7" right="0.7" top="0.75" bottom="0.75" header="0.3" footer="0.3"/>
  <pageSetup paperSize="9" orientation="portrait" horizontalDpi="0" verticalDpi="0" r:id="rId1"/>
  <ignoredErrors>
    <ignoredError sqref="M2 M4:M5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77CD9-B25B-4FE1-A7BC-EAEC6FFB0178}">
  <dimension ref="B2:E14"/>
  <sheetViews>
    <sheetView workbookViewId="0">
      <selection activeCell="C17" sqref="C17"/>
    </sheetView>
  </sheetViews>
  <sheetFormatPr baseColWidth="10" defaultRowHeight="14.4" x14ac:dyDescent="0.3"/>
  <cols>
    <col min="2" max="2" width="21.88671875" bestFit="1" customWidth="1"/>
    <col min="3" max="3" width="56.33203125" bestFit="1" customWidth="1"/>
  </cols>
  <sheetData>
    <row r="2" spans="2:5" x14ac:dyDescent="0.3">
      <c r="B2" s="2" t="s">
        <v>216</v>
      </c>
    </row>
    <row r="3" spans="2:5" x14ac:dyDescent="0.3">
      <c r="B3" s="2" t="s">
        <v>364</v>
      </c>
    </row>
    <row r="4" spans="2:5" x14ac:dyDescent="0.3">
      <c r="B4" s="2" t="s">
        <v>287</v>
      </c>
    </row>
    <row r="6" spans="2:5" x14ac:dyDescent="0.3">
      <c r="B6" s="11" t="s">
        <v>392</v>
      </c>
    </row>
    <row r="7" spans="2:5" x14ac:dyDescent="0.3">
      <c r="B7" s="2" t="s">
        <v>393</v>
      </c>
      <c r="C7" t="s">
        <v>394</v>
      </c>
    </row>
    <row r="12" spans="2:5" x14ac:dyDescent="0.3">
      <c r="B12" t="s">
        <v>310</v>
      </c>
      <c r="C12" t="s">
        <v>317</v>
      </c>
      <c r="D12" t="s">
        <v>406</v>
      </c>
      <c r="E12" t="s">
        <v>408</v>
      </c>
    </row>
    <row r="13" spans="2:5" x14ac:dyDescent="0.3">
      <c r="B13" t="s">
        <v>344</v>
      </c>
      <c r="C13" t="s">
        <v>387</v>
      </c>
      <c r="D13" t="s">
        <v>407</v>
      </c>
    </row>
    <row r="14" spans="2:5" x14ac:dyDescent="0.3">
      <c r="B14" t="s">
        <v>95</v>
      </c>
      <c r="C14" t="s">
        <v>98</v>
      </c>
      <c r="D14" t="s">
        <v>405</v>
      </c>
      <c r="E14" t="s">
        <v>408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data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Jhilmar</dc:creator>
  <cp:lastModifiedBy>jhilmar</cp:lastModifiedBy>
  <dcterms:created xsi:type="dcterms:W3CDTF">2015-06-05T18:19:34Z</dcterms:created>
  <dcterms:modified xsi:type="dcterms:W3CDTF">2024-05-14T13:01:56Z</dcterms:modified>
</cp:coreProperties>
</file>